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758" activeTab="0"/>
  </bookViews>
  <sheets>
    <sheet name="oszacowanie" sheetId="1" r:id="rId1"/>
    <sheet name="zbiorcze" sheetId="2" r:id="rId2"/>
    <sheet name="Arkusz3" sheetId="3" r:id="rId3"/>
  </sheets>
  <definedNames>
    <definedName name="_xlnm.Print_Area" localSheetId="0">'oszacowanie'!$A$1:$L$291</definedName>
    <definedName name="_xlnm.Print_Area" localSheetId="1">'zbiorcze'!$A$1:$I$26</definedName>
  </definedNames>
  <calcPr fullCalcOnLoad="1"/>
</workbook>
</file>

<file path=xl/sharedStrings.xml><?xml version="1.0" encoding="utf-8"?>
<sst xmlns="http://schemas.openxmlformats.org/spreadsheetml/2006/main" count="813" uniqueCount="321">
  <si>
    <t>Folia operacyjna wykonana z poliuretanu, grubość min. 25 do 70 µm, bezrefleksyjna ( nie powodująca odbijania się refleksów świetlnych podczas operacji), antystatyczna i rozszerzalna umożliwiająca dopasowanie do kształtu ciała, odporna na rozciąganie, 45x27 (z min. powierzchnią klejąca 45x28 cm). Paroprzepuszczalność min. 800 MVTR. Tolerancja rozmiaru +/- 10%. Opakowanie nie powodujące zabrudzenia przy otwarciu.</t>
  </si>
  <si>
    <t xml:space="preserve">Sterylny zestaw obłożeń podstawowych o rozmiarach:
1 szt taśma operacyjna 9 x 50 cm
1 szt serweta stołu Mayo, wzmocniona 78 x 145 cm (wzmocnienie serwety 65x85cm),
2 szt ręczniki do rąk – 100% celuloza
2 szt przyklejane serwety 75 x 90 cm
2 szt przyklejana serweta średnia 180 x 180 cm
1 szt przyklejana serweta duża 150 x 240 cm
1 szt serweta na stół do instrumentarium 150 x 190 cm (wzmocnienie serwety 75x190cm)  
Serwety, które posiadają lepiące brzegi, mają zapewniać stabilność obłożenia i jego szczelność w obecności stosowanych płynów oraz płynów ustrojowych.
Serwety obłożenia nie mogą zawierać włókien celulozy. Serweta na stolik MAYO, folia- PE piaskowana 60 μm , wzmocnienie chłonne - laminat 2 warstwowy, PE+PP (polietylen, polipropylen) foliowany, nieprzemakalny, w części chłonnej polipropylen. Gramatura w części foliowej 55g/m2 + gramatura w części chłonnej 85g/m2. Całkowita gramatura 140 g/m2. Materiał serwet głównych musi posiadać min. 2 warstwy PE+PP - polietylen, polipropylen foliowany, nieprzemakalny (grubość folii 33μ) o min. gramaturze 60 g/m2 w części podstawowej. Odporność na rozerwanie na mokro/sucho w obszarze krytycznym 168 kPa./168 kPa. Odporność na penetrację płynów (chłonność) 165 cm H2O. Na opakowaniu minimum 4 repozycjonowalne etykiety samoprzylepne zawierające numer katalogowy, serię, datę ważności oraz informację o producencie służące do archiwizacji danych.W dobrze widocznej części opakowania umieszczona etykieta pokazująca obrazkowo elementy wchodzące w skład zestawu oraz ich rozmiary. Na zestawie powinno być wyraźne oznaczenie kierunku rozkładania (system strzałek), a także miejsce lokalizacji na polu operacyjnym (np. głowa, stopa).Zestaw w kolorze niebieskim.Opakowanie typu TYVEC/Folia.                                                                                                                                                   </t>
  </si>
  <si>
    <t>RAZEM:</t>
  </si>
  <si>
    <t>Zabezpieczenie stolika narzędziowego typu Mayo z dodatkową warstwą ochronną dla instrumentarium, wykonaną z włókniny polipropylenowej SMS bez zawartości lateksu i celulozy. 
Roz. 90 x145 cm ± 10cm pakowana w zew. opakowanie typu folia – papier, wew. opakowanie z włókniny zapewniające zachowanie sterylności po wyjęciu z opakowania zew. lub w przypadku utraty szczelności lub rozdarciu zew. opakowania.</t>
  </si>
  <si>
    <t>Czepek chirurgiczny o kroju furażerki wykonany w części bocznej z włókniny pochłaniającej pot, z włókniny wiskozowej, 25g/m2, niejałowy, z tyłu ściągnięty gumką.</t>
  </si>
  <si>
    <t>Czepek chirurgiczny o kroju furażerki wykonany w części bocznej z włókniny pochłaniającej pot, z włókniny wiskozowej, 25g/m2, niejałowy, z tyłu wiązany na troki, część przednia wydłużona z możliwością wywinięcia.</t>
  </si>
  <si>
    <t xml:space="preserve">Czepek pielęgniarski niejałowy, z włókniny (okrągły na gumkę), min 14g/m2 </t>
  </si>
  <si>
    <t>Czepek chirurgiczny z włókniny wiskozowej, z wstawką p/potną włókninową.</t>
  </si>
  <si>
    <t>Maska chirurgiczna typu anti splash - odporna na przesiąkanie czterowarstwowa. Wiązana na troki. Spełniająca wymagania normy EN 14683 typ II R</t>
  </si>
  <si>
    <t>Maska chirurgiczna typu anti splash - odporna na przesiąkanie czterowarstwowa z osłoną na oczy. Maska typu anti fogging, chroniąca osłonę na oczy przed zaparowaniem. Wiązana na troki. Spełniająca wymagania normy EN 14683 typ II R</t>
  </si>
  <si>
    <t>Maska chirurgiczna, trójwarstwowa, wykonana z delikatnej, nieuczulającej włókniny, nie powodująca podrażnień skóry, wolna od mikrowłosków, bezwonna, pakowana w kartoniki w formie podajnika + z gumką na uszy</t>
  </si>
  <si>
    <t>Folia operacyjna wykonana z poliuretanu, grubość 25 do 65 µm, bezrefleksyjna ( nie powodująca odbijania się refleksów świetlnych podczas operacji), antystatyczna i rozszerzalna umożliwiająca dopasowanie do kształtu ciała , odporna na rozciąganie, (z min. powierzchnią klejąca 40x35 cm). Paroprzepuszczalność min. 800 MVTR. Tolerancja rozmiaru +/- 10%. Opakowanie nie powodujące zabrudzenia przy otwarciu.</t>
  </si>
  <si>
    <t xml:space="preserve">Jednorazowy, niepylny wysokochłonny, nie uczulający podkład higieniczny na stół operacyjny.  Zbudowany z mocnego, nieprzemakalnego  laminatu i chłonnego rdzenia na całej długości prześcieradła.  Wymiary  min. 100 cm  x  220 cm . Wchłanialność na całej powierzchni min. 3600 ml.
</t>
  </si>
  <si>
    <t>Serweta z laminatu dwuwarstwowego (włóknina polipropylenowa + warstwa poliolefiniczna),  bez przylepca, o gramaturze od 50 do 60 g/m2, jałowa - 145-150 x 180-185 cm.</t>
  </si>
  <si>
    <t>Zestaw do zabiegu PCNL wykonany z laminatu dwuwarstwowego o gramaturze 55g/m2, w strefach wzmocnionych min. 110 g/m2, o odporności na przenikanie cieczy min. 150 cm (H20), opakowanie zaopatrzone w 2 naklejki do archiwizacji. W skład zestawu wchodzi: 1 serweta do nakrycia stołu instrumentariuszki 150 x 200 cm, 1 serweta z otworem samoprzylepnym bez folii operacyjnej (wielkość otworu 15x20cm) rozm. serwety 170x 300 cm i workiem do zbiórki płynów.</t>
  </si>
  <si>
    <t>Sterylne osłony na mikroskop Zeiss'a z ramionami na podgląd, z osłoną wypukłą lub kątową na soczewkę, z podwójnymi okularami: materiał-polietylen, soczewka 65mm polietylen, bezlateksowe, sterylizowane EO, rozmiar pokrowca 115 x 260 cm.</t>
  </si>
  <si>
    <t>OSZACOWANIE WARTOŚCI ZAMÓWIENIA</t>
  </si>
  <si>
    <t>pakiety</t>
  </si>
  <si>
    <t>wartość netto</t>
  </si>
  <si>
    <t>wartość netto w euro</t>
  </si>
  <si>
    <t>stawka VAT %</t>
  </si>
  <si>
    <t>VAT</t>
  </si>
  <si>
    <t>wartość brutto</t>
  </si>
  <si>
    <t>zamierzamy przeznaczyć</t>
  </si>
  <si>
    <t>polisa</t>
  </si>
  <si>
    <t>Sprawdzono pod względem merytorycznym i cenowym</t>
  </si>
  <si>
    <t>Podpis osoby odpowiedzialnej</t>
  </si>
  <si>
    <t>70</t>
  </si>
  <si>
    <t>Antybakteryjny opatrunek ze srebrem do leczenia ran zakażonych i narażonych na infekcję, skuteczny wobec bakterii gram-ujemnych i gram-dodatnich, włącznie ze szczepami MRSA, rozm. 10cm x 10 cm, op. a'10 szt.</t>
  </si>
  <si>
    <t>Jalowy opatrunek do oczyszcania ran i akktywacji procesu gojenia, zawierający płyn Ringera i biguanid poliheksametylenowy, rozm. 10cm x 10 cm, op. a'10 szt.</t>
  </si>
  <si>
    <t>Jalowy opatrunek do oczyszcania ran i akktywacji procesu gojenia, zawierający płyn Ringera i biguanid poliheksametylenowy, rozm. 7,5 cm x 7,5 cm, op. a'10 szt.</t>
  </si>
  <si>
    <t xml:space="preserve">Zestaw do operacji kolana wykonany z materiału  o minimalnej gramaturze 64 g/m2, wzmocnionego dodatkowo w obszarze krytycznym. Odporność na przenikanie cieczy – min. 150 cm H2O.Skład zestawu:
1 szt serweta do operacji kończyny min. 220 x 315 cm, z elastycznym samouszczelniającym otworem o średnicy min. 6 - 7 cm, otoczony wzmocnieniem  z  możliwością zamocowania przewodów                                                                                                                               1 szt. serweta stołu Mayo, wzmocniona 80 x 145 cm 
2 szt taśmy samoprzylepnej 9 x 50 cm
1 szt serweta  składana 140 x 190 cm
1 szt elastyczna osłona na nogę, antypoślizgowa, z  laminatu o gramaturze min. 60g/cm2 rozm. min. 23x90cm 
1 szt serweta na stół do instrumentarium 140 x 190 cm ze wzmocnieniem części centralnej
Materiał obłożenia musi spełniać wymogi normy PN-EN 13795 1-3 oraz cechować się I klasą palności.
Sterylnie pakowany zestaw z min.  2 samoprzylepnymi etykietami do dokumentacji medycznej.
</t>
  </si>
  <si>
    <t>Sterylna kieszeń samoprzylepna na narzędzia z folii PE, wyposażona w taśmę umożliwiającą umocowanie, dwukomorowa, o wymiarach 30 cm x 40 cm.</t>
  </si>
  <si>
    <t xml:space="preserve">Serweta z włókniny dwuwarstwowej  (polipropylenowej lub innej + folia PE), z centralnym otworem 8 na 6 cm z przylepcem, jałowa - 75 x 90 cm </t>
  </si>
  <si>
    <t>3000</t>
  </si>
  <si>
    <t>1000</t>
  </si>
  <si>
    <t>1300</t>
  </si>
  <si>
    <t>7500</t>
  </si>
  <si>
    <t>10000</t>
  </si>
  <si>
    <t>300</t>
  </si>
  <si>
    <t>Folia chirurgiczna  bakteriobójcza, wytrzymała mechanicznie, przepuszczalna dla pary wodnej, niepalna, hypoalergiczna, antystatyczna. Rozmiar warstwy przylepnej 34-35x35-40cm, +/- 2cm</t>
  </si>
  <si>
    <t>Folia chirurgiczna  bakteriobójcza, wytrzymała mechanicznie, przepuszczalna dla pary wodnej, niepalna, hypoalergiczna, antystatyczna. Rozmiar warstwy przylepnej 56-60x45cm, +/- 2cm</t>
  </si>
  <si>
    <t>4000</t>
  </si>
  <si>
    <t>40</t>
  </si>
  <si>
    <t>Lp.</t>
  </si>
  <si>
    <t>Nazwa asortymentu</t>
  </si>
  <si>
    <t>rozmiar</t>
  </si>
  <si>
    <t>j.m.</t>
  </si>
  <si>
    <t>ilość</t>
  </si>
  <si>
    <t>cena jedn.netto</t>
  </si>
  <si>
    <t>stawka VAT</t>
  </si>
  <si>
    <t>nazwa handlowa i kod produktu</t>
  </si>
  <si>
    <t>kod EAN</t>
  </si>
  <si>
    <t>producent</t>
  </si>
  <si>
    <t xml:space="preserve">Opaska dziana, wiskozowa </t>
  </si>
  <si>
    <t>4 m x 10 cm</t>
  </si>
  <si>
    <t>szt</t>
  </si>
  <si>
    <t>Opaska dziana, wiskozowa, sterylna</t>
  </si>
  <si>
    <t>4 m x 15 cm</t>
  </si>
  <si>
    <t>Opaska elastyczna, tkana z zapinką, wewnątrz indywidualnego,opakowania,uniwersalna, wielokrotnego użytku.</t>
  </si>
  <si>
    <t>5 m x 10 cm</t>
  </si>
  <si>
    <t>Opaska elastyczna, tkana z zapinką, wewnątrz indywidualnego,opakowania,uniwersalna, sterylna.</t>
  </si>
  <si>
    <t>Opaska elastyczna, tkana z zapinką, wewnątrz indywidualnego opakowania,uniwersalna, wielokrotnego użytku.</t>
  </si>
  <si>
    <t>5 m x 12 cm</t>
  </si>
  <si>
    <t>Opaska elastyczna, tkana z zapinką, wewnątrz indywidualnego opakowania, uniwersalna, sterylna.</t>
  </si>
  <si>
    <t>Opaska elastyczna, z 2 zapinkami wewnątrz indywidualnego opakowania,uniwersalna,wielokrotnego użytku.</t>
  </si>
  <si>
    <t>5 m x 15 cm</t>
  </si>
  <si>
    <t>Opaska elastyczna, z 2 zapinkami wewnątrz indywidualnego opakowania,uniwersalna, sterylna.</t>
  </si>
  <si>
    <t>Opaska gipsowa o czasie wiązania do 5 min,  nośnik pokryty obustronnie masą gipsową, op., a  2 szt.</t>
  </si>
  <si>
    <t>15 cm x 3 m</t>
  </si>
  <si>
    <t>op.</t>
  </si>
  <si>
    <t>Syntetyczny podkład podgipsowy, skład surowcowy: poliester</t>
  </si>
  <si>
    <t>12 cm x 3 m</t>
  </si>
  <si>
    <t>20 cm x 3 m</t>
  </si>
  <si>
    <t>Elastyczna siatka opatrunkowa w formie rękawa na dłoń, stopę /dorosłego/, a'25 m</t>
  </si>
  <si>
    <t>Elastyczna siatka opatrunkowa w formie rękawa na udo  /dorosłego/, a'25 m</t>
  </si>
  <si>
    <t>Elastyczna siatka opatrunkowa w formie rękawa na głowę  /dorosłego/, a'25 m</t>
  </si>
  <si>
    <t>Razem:</t>
  </si>
  <si>
    <t>xxxx</t>
  </si>
  <si>
    <t xml:space="preserve">ilość </t>
  </si>
  <si>
    <t>cena jedn.netto za op./szt</t>
  </si>
  <si>
    <t>Kompres z gazy 17 nitkowej 8 warstwowy jałowy, sterylizacja parą wodną, a'3 szt,  klasy II a, reguła 7, gramatura  23 g/m2  z potwierdzeniem w karcie danych technicznych, dołączonej do oferty.</t>
  </si>
  <si>
    <t>7,5 cm x 7,5 cm</t>
  </si>
  <si>
    <t>Kompres z gazy 17 nitkowej 8 warstwowy jałowy, sterylizacja parą wodną, a'3 szt, klasy II a, reguła 7, gramatura  23 g/m2  z potwierdzeniem w karcie danych technicznych, dołączonej do oferty.</t>
  </si>
  <si>
    <t>10 cm x 10 cm</t>
  </si>
  <si>
    <t>5 cm x 5 cm</t>
  </si>
  <si>
    <t>op</t>
  </si>
  <si>
    <t>Kompres z gazy 17 nitkowej 8 warstwowy, niejałowy a'100 szt, klasy II a, reguła 7, gramatura  23 g/m2  z potwierdzeniem w karcie danych technicznych, dołączonej do oferty.</t>
  </si>
  <si>
    <t>Kompres z gazy 17 nitkowej 12 warstwowy, z nitką RTG, jałowy, sterylizacja parą wodną, a'10 szt, klasy II a, reguła 7, gramatura  23 g/m2  z potwierdzeniem w karcie danych technicznych, dołączonej do oferty.</t>
  </si>
  <si>
    <t>Kompres wysokochłonny AB włókninowo celulozowy wykonany z 2 warstw włókniny oraz wysokochłonnego wkładu celulozowego,(niejałowy),a'50 szt.</t>
  </si>
  <si>
    <t>20 cm x 20 cm</t>
  </si>
  <si>
    <t>Gaza w zwojach, 17 nitkowa, gramatura  23 g/m2  z potwierdzeniem w karcie danych technicznych, dołączonej do oferty.</t>
  </si>
  <si>
    <t>100 m x 0,90 m</t>
  </si>
  <si>
    <t>m</t>
  </si>
  <si>
    <t>Lignina płaty, a'5 kg</t>
  </si>
  <si>
    <t>40 cm x 60 cm</t>
  </si>
  <si>
    <t>Lignina w rolkach (zwojach), a'150 g</t>
  </si>
  <si>
    <t>150 g</t>
  </si>
  <si>
    <t>Wata bawełniano - wiskozowa, a' 500 g</t>
  </si>
  <si>
    <t>500 g</t>
  </si>
  <si>
    <t>Serweta operacyjna z gazy 17 nitkowej, z nitką RTG i tasiemką, 4 warstwowa, jałowa, sterylizacja parą wodną, a'2 szt, klasy II a, reguła 7</t>
  </si>
  <si>
    <t>45 cm x 70 cm (+/- 2%)</t>
  </si>
  <si>
    <t>cena jedn.netto op./szt</t>
  </si>
  <si>
    <t>Przylepiec na przezroczystej, perforowanej folii, na szpulce/rolce, struktura przylepca powinna pozwalać na przerwanie go w ręku zarówno wzdłuż, jak i wszerz.</t>
  </si>
  <si>
    <t>2,5 cm x 9,1-9,2 m</t>
  </si>
  <si>
    <t>Przylepiec na białej włókninie</t>
  </si>
  <si>
    <t>Elastyczna taśma chirurgiczna na włókninie</t>
  </si>
  <si>
    <t>5 cm x 10 m</t>
  </si>
  <si>
    <t>10 cm x 10 m</t>
  </si>
  <si>
    <t>15 cm x 10 m</t>
  </si>
  <si>
    <t>20 cm x 10 m</t>
  </si>
  <si>
    <t>10 cm x 8 cm</t>
  </si>
  <si>
    <t>Przylepiec sterylny na włóknienie z opatrunkiem, zabezpieczony mikrosiatką z zaokrąglonymi rogami, papier zabezpieczający przecięty wzdłuż krótszego bądź dłuższego boku, a'25</t>
  </si>
  <si>
    <t>10 cm x 20 cm</t>
  </si>
  <si>
    <t>10 cm x 25 cm</t>
  </si>
  <si>
    <t>Przylepiec sterylny na włóknienie z opatrunkiem, zabezpieczony mikrosiatką z zaokrąglonymi rogami, papier zabezpieczający przecięty wzdłuż krótszego bądż dłuższego boku, a'53 szt.</t>
  </si>
  <si>
    <t>10 cm x 35 cm</t>
  </si>
  <si>
    <t>Przylepiec na włókninie z opatrunkiem</t>
  </si>
  <si>
    <t>8 cm x 5 m</t>
  </si>
  <si>
    <t>Plastry zastępujące nici chirurgiczne 0,3 x 7,5-7,6 cm., a' 250 szt.</t>
  </si>
  <si>
    <t>0,3 cm x 7,5-7,6 cm</t>
  </si>
  <si>
    <t>Plastry zastępujące nici chirurgiczne 0,6 x 7,5-7,6 cm.,   a'150 szt.</t>
  </si>
  <si>
    <t>0,6 cm x 7,5-7,6 cm</t>
  </si>
  <si>
    <t>Przylepiec tkaninowy</t>
  </si>
  <si>
    <t>2,5 cm x 5 cm</t>
  </si>
  <si>
    <t>ilość opakowań</t>
  </si>
  <si>
    <t>Pieluchomajtki dla dorosłych posiadające                           - dwa ściągacze taliowo-biodrowe, dla obwodu w pasie 100-150 cm, chłonność min. 2600 ml                                              - laminat przepuszczalny dla powietrza na całej powierzchni pieluchomajtki                                                                        - przylepco-rzepy wielokrotnego użytku                                               - podwójny wkład chłonny z superabsorbentem, a'30 szt,</t>
  </si>
  <si>
    <t>rozmiar L</t>
  </si>
  <si>
    <t>Pieluchomajtki dla dorosłych posiadające                           - dwa ściągacze taliowo-biodrowe, dla obwodu w pasie 130-170 cm, chłonność min. 2600 ml                                               - laminat przepuszczalny dla powietrza na całej powierzchni pieluchomajtki                                                                        - przylepco-rzepy wielokrotnego użytku                                               - podwójny wkład chłonny z superabsorbentem, a'30 szt.</t>
  </si>
  <si>
    <t>rozmiar XL</t>
  </si>
  <si>
    <t>Pieluchomajtki dla dorosłych posiadające                           - dwa ściągacze taliowo-biodrowe, dla obwodu w pasie 75-110 cm, chłonność min. 2300 ml                                               - laminat przepuszczalny dla powietrza na całej powierzchni pieluchomajtki                                                                        - przylepco-rzepy wielokrotnego użytku                                               - podwójny wkład chłonny z superabsorbentem, a'30 szt</t>
  </si>
  <si>
    <t>rozmiar  M</t>
  </si>
  <si>
    <t>Gaza opatrunkowa kopertowana, 17 nitkowa, jałowa, klasy II a, reguła 7, gramatura  23 g/m2  z potwierdzeniem w karcie danych technicznych, dołączonej do oferty.</t>
  </si>
  <si>
    <t>1 m²</t>
  </si>
  <si>
    <t>1/2 m²</t>
  </si>
  <si>
    <t>1/4 m²</t>
  </si>
  <si>
    <t xml:space="preserve">Tupfer z gazy 17 nitkowej, fasola(mocno zwinięty), służący do preparatyki tkanek,  z nitką RTG, jalowy, a'10 szt, klasy II a, reguła 7, </t>
  </si>
  <si>
    <t>15 cm x 15 cm</t>
  </si>
  <si>
    <t>Tupfer z gazy 17 nitkowej, kula z nitką RTG, jałowy, a'10 szt, klasy II a, reguła 7</t>
  </si>
  <si>
    <t>30 cm x 30 cm</t>
  </si>
  <si>
    <t>Tupfer z gazy 17 nitkowej, kula jałowy a'10 szt, klasy II a, reguła 7</t>
  </si>
  <si>
    <t>Chusta trójkątna wykonana z tkaniny bawełnianej, a'1 szt</t>
  </si>
  <si>
    <t xml:space="preserve"> 95 cm x 95 cm x 134 cm</t>
  </si>
  <si>
    <t>Opatrunki na nos jałowe (wąsy) sterylizowane w parze wodnej pod ciśnieniem
zawiązywane z tyłu głowy; Skład (kompres włókninowy 5x5cm 4W, a'5 szt. plus opaska dziana podtrzymująca)</t>
  </si>
  <si>
    <t>szt.</t>
  </si>
  <si>
    <t>Hydrokoloidowy,cienki (Thin),opatrunek przeznaczony do ran z małym wysiękiem lub w fazie naskórkowania, elastyczny, półprzezroczysty,  zapewniający wilgotne środowisko gojenia rany, a'5 szt.</t>
  </si>
  <si>
    <t>15 cm x15 cm</t>
  </si>
  <si>
    <t>10 cm x10 cm</t>
  </si>
  <si>
    <t>Samoprzylepny opatrunek hydrokoloidowy, pochłaniający nadmiar wysięku, zapewnia wilgotne środowisko, posiada dodatkowy pasek samoprzylepny wokół opatrunku dzięki czemu lepiej przylega do skóry wokół rany, a specjalnie wyprofilowane brzegi zapobiegają rolowaniu i odklejaniu się opatrunku, a'5 szt.</t>
  </si>
  <si>
    <t>Opatrunek hydrożelowy, przezroczysty, a'5 szt.</t>
  </si>
  <si>
    <t xml:space="preserve">10 cm x 10 cm </t>
  </si>
  <si>
    <t>Nieprzylepny, piankowy opatrunek chłonny, regulujący poziom wilgoci w ranie, pozwalający na kilkudniowe  utrzymanie na ranie, a'10 szt.</t>
  </si>
  <si>
    <t>Nieprzylepny, piankowy opatrunek chłonny, regulujący poziom wilgoci w ranie, pozwalający  na kilkudniowe utrzymanie na ranie z średnim  wysiękiem, a' 5 szt.</t>
  </si>
  <si>
    <t>Samoprzylepny, piankowy opatrunek chłonny, regulujący poziom wilgoci w ranie, pozwalający na kilkudniowe  utrzymanie na ranie, a'10 szt.</t>
  </si>
  <si>
    <t xml:space="preserve">10 cm x 10 cm w. chłonna        6 cm x 6 cm </t>
  </si>
  <si>
    <t>Samoprzylepny, piankowy opatrunek chłonny, regulujący poziom wilgoci w ranie, pozwalający  na kilkudniowe utrzymanie na ranie z średnim  wysiękiem, a'5 szt.</t>
  </si>
  <si>
    <t>15 cm x 15 cm w. chłonna        10 cm x 10 cm</t>
  </si>
  <si>
    <t>Nieprzylepny, piankowy opatrunek chłonny ze srebrem,  pozwalający na kilkudniowe  utrzymanie na ranie, a'5 szt.</t>
  </si>
  <si>
    <t>Nieprzylepny, piankowy opatrunek chłonny ze srebrem, pozwalający  na kilkudniowe utrzymanie na ranie z średnim  wysiękiem, a'5 szt.</t>
  </si>
  <si>
    <t>Antybakteryjne opatrunki piankowe impregnowane 0,5% Polyhexamethylene biguanidem. Opatrunki  skuteczne wobec bakterii Gram-dodatnich i Gram-ujemnych oraz grzybów i drożdży, a'25 szt.</t>
  </si>
  <si>
    <t>Antybakteryjne opatrunki piankowe impregnowane 0,5% Polyhexamethylene biguanidem. Opatrunki  skuteczne wobec bakterii Gram-dodatnich i Gram-ujemnych oraz grzybów i drożdżaków, a'10 szt.</t>
  </si>
  <si>
    <t>8,8 cm x 7,5 cm</t>
  </si>
  <si>
    <t>Opatrunek gazowy, nasączony parafiną i roztworem chloroheksydyny, a'50 szt.</t>
  </si>
  <si>
    <t xml:space="preserve">5 cm x 5 cm </t>
  </si>
  <si>
    <t>Opatrunek gazowy, nasączony parafiną i roztworem chloroheksydyny, a'10 szt.</t>
  </si>
  <si>
    <t>15 cm x 20 cm</t>
  </si>
  <si>
    <t xml:space="preserve">Opatrunek gazowy, nasączony parafiną, a'10 szt </t>
  </si>
  <si>
    <t xml:space="preserve">Opatrunek gazowy, nasączony parafiną, a'10 szt  </t>
  </si>
  <si>
    <t>Opatrunek siatkowy nasączony 10% jodyną, a'25 szt.</t>
  </si>
  <si>
    <t>Opatrunek siatkowy nasączony 10% jodyną,. a'25 szt.</t>
  </si>
  <si>
    <t>9,5 cm x 9,5 cm</t>
  </si>
  <si>
    <t>Taśma z folii poliuretanowej, pokryta hipoalergicznym klejem akrylowym, paraprzepuszczalna, zapewniająca prawidłową wymianę gazowąmiędzy opatrunkiem a skórą,stanowi barieręochronną dla bakterii i płynów, bardzo cienka i elastyczna, pakowana w kartonik umożliwiający wykorzystanie taśmy bez wyjmowania z kartonika, posiada system trójstopniowej aplikacji, ułatwiający precyzyjne założenie opatrunku, samoprzylepne, hipoalergiczna, niejałowa, stosowana w profilaktyce p/odleżynowej.</t>
  </si>
  <si>
    <t>Opatrunek z alginianem wapnia i srebrem, do ran z umiarkowanym lub obfitym wysiękiem, z możliwością łatwego usunięcia w całości, a'10 szt.</t>
  </si>
  <si>
    <t>Opatrunek z alginianem wapnia i srebrem do ran z umiarkowanym lub obfitym wysiękiem, z możliwością łatwego usunięcia w całości, a'10 szt.</t>
  </si>
  <si>
    <t>10-15 cm x 20 cm</t>
  </si>
  <si>
    <t>Opatrunek z alginianem wapnia dla ran z umiarkowanym lub obfitym wysiękiem, z możliwością łatwego usunięcia w całości, a'10 szt.</t>
  </si>
  <si>
    <t>8 cm x 1,5 cm x 2 cm</t>
  </si>
  <si>
    <t xml:space="preserve">Razem: </t>
  </si>
  <si>
    <t>6 cm x 8 cm</t>
  </si>
  <si>
    <t>7-6 cm x 8-9 cm</t>
  </si>
  <si>
    <t>8-9 cm x 11-12 cm</t>
  </si>
  <si>
    <t>Nowej generacji opatrunek z jonami srebra na rany przewlekłe, o właściwościach niszczących biofilm bakteryjny i bakteriobójczych (także w stosunku do MRSA, VRE) , a'10 szt</t>
  </si>
  <si>
    <t xml:space="preserve">10 cm x 10 cm        </t>
  </si>
  <si>
    <t xml:space="preserve">        15 cm x 15 -20 cm</t>
  </si>
  <si>
    <t>Gąbka do nawilżania jamy ustnej, aplikator, jednorazowego użytku, pakowany pojedynczo.. Rejestracja jako wyrób medyczny.</t>
  </si>
  <si>
    <t>Myjki jednorazowego użytku wykonane z miękkiej celulozowej. Pokryte jednostronnie od wewnątrz folią polietylenową, a'50 szt</t>
  </si>
  <si>
    <t>Pianka myjąco-pielęgnująca do ciała zawierająca składnikI natłuszczające i nawilżające. Pianka musi skutecznie usuwać nieprzyjemne zapachy.</t>
  </si>
  <si>
    <t>500 ml</t>
  </si>
  <si>
    <t xml:space="preserve">Zestaw do cewnikowania, jałowy, kompresy 8W 17N 10 x 10cm - 5 szt., tupfery kule 17N 20 x 20cm - 5 szt., pęseta plastikowa - 1 szt., nerka j.u. - 1 szt., kubek plastikowy - 1 szt., klasy II a, reguła 7. </t>
  </si>
  <si>
    <t>Pakiet jałowy, kompres z gazy 17N, 8W 10 cm x10cm, tupfer rożek 18 cm x 18 cm- szt. Serweta z włókniny dwuwarstwowej polietylenowo wiskozowa 45 cm x 45cm - 1szt, klasy II a, reguła 7</t>
  </si>
  <si>
    <t>Pakiet jałowy:  tupfery kule z gazy 17N, 20 cm x 20 cm - 2 szt., kompres na nos, sterylny - 1 szt., kompres z gazy 17N, 8W 10 cm x 10 cm - 10 szt  setony z gazy 17N, 2 cm x 2 m - 2 szt. (operacji przegrody nosa) klasy II a, reguła 7.</t>
  </si>
  <si>
    <t>Podkłady higieniczne z wkładem chłonnym z pulpy celulozowej,  min. chłonność 1200 ml, podkład od spodu ma być zabezpieczony nieprzepuszczalną folią, a' 30 szt.</t>
  </si>
  <si>
    <t>60 cm x 60 cm</t>
  </si>
  <si>
    <t>Podkłady higieniczne z wkładem chłonnym z pulpy celulozowej, min. chłonność 1500 ml, podkład od spodu ma być zabezpieczony nieprzepuszczalną folią,   a'30 szt.</t>
  </si>
  <si>
    <t>60 cm x 90 cm</t>
  </si>
  <si>
    <t>Podkład na rolce zakozetkowy, perforowany, pofoliowany.</t>
  </si>
  <si>
    <t xml:space="preserve"> 33 cm x 50 cm długość na rolce 25 m</t>
  </si>
  <si>
    <t>rolka</t>
  </si>
  <si>
    <t>Śliniak z  podfoliowanej bibuły celulozowej, z kieszonką, jednorazowy, zawiązywany wokół szyi, a'100 szt.</t>
  </si>
  <si>
    <t>ilość op.</t>
  </si>
  <si>
    <t>Zestaw opatrunkowy z hydrofobową pianką poliuretanową, mały. Skład zestawu: 1 x opatrunek piankowy 10 x 7,5-8 x 3-3,3 cm, 1 x port (dren) umożliwiający przepływ wysięku z rany do kanistra, 3 x transparentny opatrunek z folii. Poszczególne elementy zestawu sterylne,kompatybilne z zaproponowanym urządzeniem, a'3 szt.</t>
  </si>
  <si>
    <t>Zestaw opatrunkowy z hydrofobową pianką poliuretanową, średni. Skład zestawu: 1 x opatrunek piankowy 18-20 x 12,5  x 3-3,3 cm, 1 x port (dren) umożliwiający przepływ wysięku z rany do kanistra, 2 x transparentny opatrunek z folii. Poszczególne elementy zestawu sterylne,kompatybilne z zaproponowanym urządzeniem,  a'3 szt.</t>
  </si>
  <si>
    <t>Zestaw opatrunkowy z hydrofobową pianką poliuretanową, duży. Skład zestawu: 1 x opatrunek piankowy 25 x 15 x 3-3,3 cm, 1 x port (dren) umożliwiający przepływ wysięku z rany do kanistra, 3 x transparentny opatrunek z folii. Poszczególne elementy zestawu sterylne,kompatybilne z zaproponowanym urządzeniem, a'3 szt.</t>
  </si>
  <si>
    <t>Zestaw opatrunkowy z hydrofobową pianką poliuretanową, brzuszny. Skład zestawu: 2 x opatrunek piankowy 38-43 x 25-30 x 1,6 cm, 1 x folia ochronna do zabezpieczania organów, 1 x port (dren) umożliwiający przepływ wysięku z rany do kanistra, 6 x transparentny opatrunek z folii. Poszczególne elementy zestawu sterylne,kompatybilne z zaproponowanym urządzeniem, a'1 szt.</t>
  </si>
  <si>
    <t>Łącznik Y,  a'1 szt.</t>
  </si>
  <si>
    <t>Port pakowany pojedynczo</t>
  </si>
  <si>
    <t>Zbiornik na wydzielinę 750-800 ml, kompatybilny z zaproponowanym urządzeniem, a'1 szt.</t>
  </si>
  <si>
    <t>Zbiornik na wydzielinę 250-300 ml, kompatybilny z zaproponowanym urządzeniem, a'1 szt.</t>
  </si>
  <si>
    <t>koszt dzierżawy netto</t>
  </si>
  <si>
    <t>koszt dzierżawy brutto</t>
  </si>
  <si>
    <t>10 cm x  1,5 cm x 2 cm</t>
  </si>
  <si>
    <t>Opatrunek do tamponady tylnej nosa, 3x3,5 x 1cm, sterylne, a'1 szt.</t>
  </si>
  <si>
    <t>tolerancja (+/- 20%)</t>
  </si>
  <si>
    <t>Opatrunek do tamponady tylnej nosa, 4,5x4,5 x 1cm, sterylne, a'1 szt.</t>
  </si>
  <si>
    <t>9 cm x 10 cm</t>
  </si>
  <si>
    <t>Opatrunek sterylny foliowy z wkładem chłonnym w części środkowej, z zaokrąglonymi rogami, z trojstopniowym systemem aplikacji, a'50 szt.</t>
  </si>
  <si>
    <t>Przylepiec sterylny na włóknienie z opatrunkiem, zabezpieczony mikrosiatką z zaokrąglonymi rogami, papier zabezpieczający przecięty wzdłuż krótszego bądź dłuższego boku, a'25 szt.</t>
  </si>
  <si>
    <t>Przylepiec mocujący z włókniny z mikroperforacjami na całej długości i szerokości ułatwiającymi dzielenie bez użycia nożyczek, na szpulce/rolce</t>
  </si>
  <si>
    <t>2,5 cm x 9,14 m</t>
  </si>
  <si>
    <t>Opatrunek sterylny na włókninie, z wkładem chłonnym, z przecięciem i otworem O z zaokrąglonymi rogami, z trojstopniowym systemem aplikacji, a'30 szt.</t>
  </si>
  <si>
    <t>Przylepiec, jałowy, na włókninie do zabezpieczenia wkłuć obwodowych,  z zaokrąglonymi rogami i nacięciem, pokryty hypoalergicznym klejem akrylowym. Posiada dodatkową luźną podkładkę włókninową pod skrzydełka kaniuli.</t>
  </si>
  <si>
    <t>Fartuch z włókniny polipropylenowej o gramaturze min.  40g/m2, niejałowy, rękaw zakończony mankietem dzianinowym, rozmiary L, XL.</t>
  </si>
  <si>
    <t xml:space="preserve">Sterylny zestaw do operacji na kończynie (stopa-dłoń), skład zestawu: 
1 szt serweta stołu Mayo, wzmocniona 78 x 145 cm (wzmocnienie serwety 65x85cm)
1 szt serweta ręka/noga 230 x 300 cm z elastycznym otworem o średnicy 3,5cm (3-warstwowa w części dedykowanej dla pacjenta), z warstwą chłonną 50x100cm i z organizatorami przewodów
1 szt serweta na stół do instrumentarium 150 x 190 cm (wzmocnienie serwety 75x190cm) 
Materiał obłożenia musi spełniać wymogi normy PN-EN 13795 1-3. Serwety obłożenia nie mogą zawierać włókien celulozy. Serweta na stolik MAYO, folia- PE piaskowana 60 μm, wzmocnienie chłonne - laminat 2 warstwowy, PE+PP (polietylen, polipropylen) foliowany, nieprzemakalny, w części chłonnej polipropylen. Gramatura w części foliowej 55g/m2 + gramatura w części chłonnej 85g/m2. Całkowita gramatura 140 g/m2. Materiał serwet głównych powinien posiadać min. 3 warstwy PE+PP+PP - polietylen, polipropylen foliowany nieprzemakalny (grubość folii 33μ) o min. gramaturze 75 g/m2 w części podstawowej. Gramatura łaty chłonnej min. 80 g/m2. Odporność na rozerwanie na mokro w obszarze krytycznym 290 kPa. Odporność na rozerwanie na sucho w obszarze krytycznym 314 kPa. Odporność na penetrację płynów (chłonność) 167 cm H2O. Na opakowaniu minimum 4 repozycjonowalne etykiety samoprzylepne zawierające numer katalogowy, serię, datę ważności oraz informację o producencie służące do archiwizacji danych. W dobrze widocznej części opakowania umieszczona etykieta pokazująca obrazkowo elementy wchodzące w skład zestawu oraz ich rozmiary. Na zestawie powinno być wyraźne oznaczenie kierunku rozkładania (system strzałek), a także miejsce lokalizacji na polu operacyjnym (np. głowa, stopa). Zestaw w kolorze niebieskim.
Opakowanie typu TYVEC/Folia.
</t>
  </si>
  <si>
    <t>12000</t>
  </si>
  <si>
    <t>5000</t>
  </si>
  <si>
    <t>40000</t>
  </si>
  <si>
    <t>Sterylne osłony na mikroskop Zeiss'a TIVATO 700, materiał-polietylen, bezlateksowe, sterylizowane EO, rozmiar pokrowca 132 x 340 cm.</t>
  </si>
  <si>
    <t>Serweta z włókniny dwuwarstwowej (polipropylenowej lub innej + folia PE) z padem chłonnym i wycięciem U o rozm. 10 x 90 cm, przylepnym, serweta o gramaturze od 50 do 60 g/m2 , jałowa - 200 x 220 cm.</t>
  </si>
  <si>
    <t>Serweta z włókniny dwuwarstwowej (polipropylenowej lub innej + folia PE), z warstwą folii bez przylepca, o gramaturze od 50 do 60 g/m2, jałowa - 100 x 180 cm.</t>
  </si>
  <si>
    <t>Serweta z włókniny dwuwarstwowej (polipropylenowej lub innej + folia PE), z warstwą folii z przylepcem, o gramaturze od 50 do 60 g/m2, jałowa - 150 x 240 cm.</t>
  </si>
  <si>
    <t>Serweta z włókniny dwuwarstwowej (polipropylenowej lub innej + folia PE), z warstwą folii z przylepcem, o gramaturze od 50 do 60 g/m2, jałowa - 90 x 75 cm.</t>
  </si>
  <si>
    <t>Serweta z włókniny dwuwarstwowej (polipropylenowej lub innej + folia PE), o gramaturze od 50 do 60 g/m2 z przylepcem, jałowa - 45 x 75 cm.</t>
  </si>
  <si>
    <t>Serweta z włókniny dwuwarstwowej (polipropylenowej lub innej + folia PE), bez przylepca o gramaturze od 50 do 60 g/m2 , jałowa - 45 x 35-36 cm.</t>
  </si>
  <si>
    <t>Serweta z włókniny dwuwarstwowej (polipropylenowej lub innej + folia PE), bez przylepca o gramaturze od 50 do 60 g/m2 , jałowa - 90 x 75 cm.</t>
  </si>
  <si>
    <t>Serweta z włókniny dwuwarstwowej (polipropylenowej lub innej + folia PE), nieprzemakalnej o gramaturze od 50 do 60 g/m2 z przylepnym otworem przylepcem Ø 6 cm +/- 1cm), jałowa - 50 x 60 cm, bez zawartości celulozy.</t>
  </si>
  <si>
    <t>10 cm x 3 m</t>
  </si>
  <si>
    <t>4,5 cm x 1,5 cm x 2 cm</t>
  </si>
  <si>
    <t>Samoprzylepny, piankowy opatrunek chłonny ze srebrem, regulujący poziom wilgoci w ranie, pozwalający  na kilkudniowe utrzymanie na ranie z średnim  wysiękiem, a'5 szt.</t>
  </si>
  <si>
    <t>Prześcieradło medyczne (papier + folia PE) jednorazowego użytku, niejałowe, odporne na urazy mechaniczne, wzmocnione 48 nitkami, wymiary 80 x 210 cm. gram.40 g /m2. Wchłanialność min. 140 ml.</t>
  </si>
  <si>
    <t>Pakiet nr 3 - Obłożenia z laminatu do kolana i zespoleń śródszpikowych</t>
  </si>
  <si>
    <t>Spódniczka ginekologiczna, jednorazowa, z włókniny, nieprześwitująca. Szerokość w pasie po rozciągnięciu min. 140 cm.</t>
  </si>
  <si>
    <t xml:space="preserve">Pakiet nr 4 - Akcesoria pomocnicze </t>
  </si>
  <si>
    <t>Przylepiec jałowy, z folii poliuretanowej, do zabezpieczenia wkłuć centralnych, z ramką do opisu, samoprzylepny</t>
  </si>
  <si>
    <t>Przylepiec sterylny na włóknienie z opatrunkiem, zabezpieczony mikrosiatką z zaokrąglonymi rogami, papier zabezpieczający przecięty wzdłuż krótszego bądź dłuższego boku, a'30 szt.</t>
  </si>
  <si>
    <t>Dzierżawa przenośnego urządzenia do podciśniniowej terapii ran.       1. Zamawiający wymaga dzierżawy 3 urządzeń na czas trwania umowy, w tym jedno dostępne u Użytkownika na czas trwania umowy, pozostałe 2 szt. dostarczane  w miarę potrzeb w ciągu 24 godz.            2. Zasady i warunki dzierżawy znajdują się w projekcie umowy, który stanowi załącznik nr  …...    do Specyfikacji Istoynych Warunków Zamówienia.                                                                                                      3. Urządzenia do podciśnieniowej terapii ran, oferowane opatrunki i zbiorniki na wydzielinę muszą pozostawać w pełnej kompatybilności.</t>
  </si>
  <si>
    <t>200</t>
  </si>
  <si>
    <t>3600</t>
  </si>
  <si>
    <t>400</t>
  </si>
  <si>
    <t>1200</t>
  </si>
  <si>
    <t>Pakiet nr 1 - Serwety dwuwarstwowe dla celów ogólno-szpitalnych</t>
  </si>
  <si>
    <t>L.p.</t>
  </si>
  <si>
    <t>Rodzaj</t>
  </si>
  <si>
    <t>Ilość sztuk/j.m.</t>
  </si>
  <si>
    <t>Cena jedn. netto</t>
  </si>
  <si>
    <t>Wartość netto</t>
  </si>
  <si>
    <t>Stawka VAT %</t>
  </si>
  <si>
    <t xml:space="preserve">Wartość brutto </t>
  </si>
  <si>
    <t>Producent</t>
  </si>
  <si>
    <t>Nazwa handlowa/nr katal.</t>
  </si>
  <si>
    <t xml:space="preserve"> </t>
  </si>
  <si>
    <t>RAZEM :</t>
  </si>
  <si>
    <t>xxx</t>
  </si>
  <si>
    <t>Pakiet nr 2 - Obłożenia z laminatu do procedur standardowych</t>
  </si>
  <si>
    <t>Sterylny zestaw przeznaczony do zespoleń śródszpikowych DHS, Skład:
a) Serweta główna o wymiarach 240x290 cm, zintegrowana z nogawicami, wyposażona w 2 symetrycznie usytuowane otwory wypełnione folią chirurgiczną o wymiarach: 15x45 cm, znajdujące sie w części udowej. Dookoła otworów dodatkowa warstwa wysoko chłonna o wymiarze min 75x 200cm. Konstrukcja i złożenie serwety umożliwiające aseptyczną aplikację i całkowite zabezpieczenie w trakcie zabiegu z użyciem wyciągu; 
b) osłona na stolik Mayo 79cm x 145cm-1 szt, 
c) jednokomorowa kieszeń przylepna na materiał opatrunkowy 30x50cm- 1 szt, 
d) ściereczki chłonne celulozowe- 2 szt, 
e) dwuwarstwowa taśma lepna włóknikowa 9 x 49cm - 1szt, 
f) serweta owinięcie 150 x 200cm - przykrycie na stolik instrumentalny - 1 szt.</t>
  </si>
  <si>
    <t>Kołnierz ocieplający okrywający gardło, kark,ramiona i klatkę piersiową, wykonany z oddychającego materiału.Górna część zakończona dzianinowym golfem o średnicy.</t>
  </si>
  <si>
    <t>1100</t>
  </si>
  <si>
    <t xml:space="preserve">Mata na podłogę o dużej wchłanialności płynów 1,5 l/m2 z możliwością przytwierdzenia do podłogi.  Wymiary min. 70 x 100 cm. </t>
  </si>
  <si>
    <t>Folia operacyjna 30x28(z min. powierzchnią klejącą 30x20) cm wykonana z poliuretanu, grubość min 25  do 70 µm, bezrefleksyjna (nie powodująca odbijania się refleksów świetlnych podczas operacji) , antystatyczna i rozszerzalna umożliwiająca dopasowanie do kształtu ciała, odporna na rozciąganie. Paraprzepuszczalność min. 800 MVTR. Tolerancja rozmiaru +/- 10%. Opakowanie nie powodujące zabrudzenia przy otwarciu.</t>
  </si>
  <si>
    <t>Pakiet nr 5 - Obłożenia z laminatu do procedur specjalistycznych ortopedycznych</t>
  </si>
  <si>
    <t>Pakiet nr 6 – Czepki, maski</t>
  </si>
  <si>
    <t>Pakiet nr 7 – Fartuchy ochronne i ubrania operacyjne</t>
  </si>
  <si>
    <t>Pakiet nr 8 – Folie chirurgiczne dla Bloku Operacyjnego</t>
  </si>
  <si>
    <t>Pakiet nr 9 - Asortyment higieniczny</t>
  </si>
  <si>
    <t>Pakiet nr 10 - Mata chłonna na podłogę</t>
  </si>
  <si>
    <t>Pakiet nr 11 - Zestawy urologiczne i laryngologiczne</t>
  </si>
  <si>
    <t>Pakiet nr 12 - Fartuchy chirurgiczne</t>
  </si>
  <si>
    <t>Pakiet nr 13 - Akcesoria pomocnicze sterylne</t>
  </si>
  <si>
    <t>Przylepiec, jałowy, z folii pliuretanowej, do zabezpieczenia wkłuć obwodowych, przezroczysty, hipoalergiczny, samoprzylepny, posiada system trójstopniowej aplikacji, wodoodporny, przepuszczalny dla pary wodnej, nieprzepuszczalny dla drobnoustrojów, pokryty hipoalergicznym klejem, z wycięciem/przecięciem na kaniulę.</t>
  </si>
  <si>
    <t>Jałowy opatrunek – tamponada typu Merocel zbudowany z oksycelulozowej, porowatej o mniejszej gęstości gąbki, nasączony substancją ułatwiającą
agregację trombocytów, ze sznurkiem ułatwiającym usunięcie opatrunku z nosa. Rozmiar: dł. 8 cm x szer. 1,5 cm x wys. 2 cm, pakowane pojedynczo, a'10 szt.</t>
  </si>
  <si>
    <t>Postępowanie nr 92/2023/PN</t>
  </si>
  <si>
    <t>Osłona kończyny dolnej wykonana z laminatu o gramaturze min. 60 g/m2 o rozm. 23 x 90  cm  z dwoma taśmami przylepnymi, sterylna.</t>
  </si>
  <si>
    <t>Osłona kończyn dolnych wykonana z PE o roz. 75x120 cm ±5cm , pakowana parami jako 1 szt., sterylna.</t>
  </si>
  <si>
    <t>Przezroczysta osłona na przewody z folii o średnicy 15 cm ±2cm. I dł. 250 cm.±15cm , sterylna.</t>
  </si>
  <si>
    <t>Ręczniczek do wycierania rąk, pakowane pojedynczo, wysokochłonny, sterylny.</t>
  </si>
  <si>
    <t xml:space="preserve">Zestaw do operacji biodra:
Sterylny zestaw do operacji biodra. Skład:
a)osłona na stolik Mayo wzmocniona 79x145cm z warstwą chłonną 65x85cm - 1szt
b)ręczniki chłonne celulozowe 19x25cm - 4szt.
c)serweta na stolik 150x190cm z warstwą chłonna 75x190cm - 1szt
d)serwety z taśma lepna 75x75cm - 2szt.
e)duża osłona na kończynę 32x120cm z wewnętrzną warstwą chłonną z włókniny wiskozowo-poliestrowej o gramaturze min 30g/m2 -1szt
f)tasmy lepne dwuwarstwowe 9x49cm, elastyczne, nieprzepuszczalne - 2szt
g)serweta chirurgiczna do zabiegów w okolicy stawu biodrowego o wymiarach 230/300x330 cm, posiadająca samouszczelniający otwór o wymiarach 18x22 cm i dwie symetrycznie rozmieszczone torby dyslokacyjne z możliwością podłączenia drenu. Serweta wyposażona jest w dwie zintegrowane dwukomorowe kieszenie na ssak i koagulację i dwa zintegrowane organizatory przewodów typu RZEP, - 1 szt.
 h)wzmocniona serweta na stolik 150x190cm z warstwą chłonną 65x190cm - 1szt
Wymagania:
-wykonany z laminatu trójwarstwowego o gramaturze min 60g/m2, Wymagane jest aby jedną z warstw materiału stanowiła folia PE.
-wytrzymałość na rozerwanie na sucho/mokro: 360/330 kPa w strefie krytycznej
-wytrzymałość na penetrację płynów min 140 cm H2O w strefie krytycznej.                                                                                   </t>
  </si>
  <si>
    <t>Fartuch z włókniny polipropylenowej o gramaturze min. 23g/m2, wizytacyjny niejałowy, rękaw zakończony lekko ściągającą gumką lub mankietem dzianinowym.</t>
  </si>
  <si>
    <t>Fartuch niejałowy, nieprzemakalny do chirurgicznego mycia rąk, zakładany na szyje i wiązany z tyłu, wymagana dł. 125cm i 150 cm +/- 5cm.</t>
  </si>
  <si>
    <t>Ubranie operacyjne, chirurgiczne bluza+spodnie - wykonane z włókniny SMS, gram 40g/m2, antystatycznej, niepylącej, oddychającej, nieprzezroczystej, przeznaczonej do stosowania przez personel medyczny w środowisku bloku operacyjnego;  kolor niebieski/ zielony; minimum 2 kieszenie w bluzie, rozmiary M, L, XL, XXL.</t>
  </si>
  <si>
    <t>Majtki do kolonoskopii, wykonana z włókniny min. 30 g/m2, w rozmiarze XL.(szerokość w pasie po rozciągnięciu gumki min. 140 cm).</t>
  </si>
  <si>
    <t>Komplety pościeli typu SMS o gramaturze min.35g /m2, niejałowa powłoka 200 x 160 cm powłoczka 70 x 80 cm prześcieradło 210 x 160 cm .</t>
  </si>
  <si>
    <t>Ochraniacze na obuwie z włókniny, para.</t>
  </si>
  <si>
    <t>Prześcieradło włókninowe, niejałowe, odporne na urazy mechaniczne, w opakowaniu zbiorczym 5-10 szt., pojedyncze na wózek do transportu pacjentów 80 x 210 cm. gram. 35 g / m2.</t>
  </si>
  <si>
    <t>Serweta NIEPRZEZROCZYSTA wykonana z włókniny SMS o gramaturze min. 40g/m2, niejałowa, wymiary 160x100 cm.</t>
  </si>
  <si>
    <t>Serweta NIEPRZEZROCZYSTA wykonana z włókniny SMS o gramaturze min. 40g/m2, niejałowa, wymiary 90x220 cm.</t>
  </si>
  <si>
    <t>Zestaw do zabiegów TUR wykonany z laminatu dwuwarstwowego o gramaturze 55g/m2, w strefach wzmocnionych min. 110 g/m2, o odporności na przenikanie cieczy min. 150 cm (H20), opakowanie zaopatrzone w 2 naklejki do archiwizacji. W skład zestawu wchodzi: 1 serweta na stół narzędziowy wzmocniona 140x190 cm (opakowanie zestawu), 1 serweta do zabiegów urologicznych z torbą na płyny ( z sitem ) 185x200 cm, z oknem 7x10 cm i na krocze śr 7 cm, wbudowaną osłoną na palec bezlateksową do badania per rectum, 4 ręczniki celulozowe 30x33 cm.</t>
  </si>
  <si>
    <t xml:space="preserve">Pakiet nr  14 - Opaski i podkłady podgipsowe  </t>
  </si>
  <si>
    <t xml:space="preserve">Pakiet nr 15 - Materiały opatrunkowe jałowe i niejałowe </t>
  </si>
  <si>
    <t>Pakiet nr 16 - Gazy, tupfery, setony (w pozycjach 4-8, tolerancja +/- 10%)</t>
  </si>
  <si>
    <t>Pakiet nr 17 - Przylepce (tolerancja +/- 10%)</t>
  </si>
  <si>
    <t>Pakiet nr 18 - Opatrunki hydrokoloidowe, hydrożelowe, alginianowe</t>
  </si>
  <si>
    <t xml:space="preserve">Pakiet nr 19 - Opatrunki piankowe  </t>
  </si>
  <si>
    <t>Pakiet nr 21 - Opatrunki piankowe z PHMB</t>
  </si>
  <si>
    <t xml:space="preserve">Pakiet nr 22 - Opatrunki nosowe  </t>
  </si>
  <si>
    <t>Pakiet nr 23 -  Opatrunki specjalistyzcne</t>
  </si>
  <si>
    <t>Pakiet nr 25 - Pieluchomajtki</t>
  </si>
  <si>
    <t xml:space="preserve">Pakiet nr 26  - Zestawy myjące </t>
  </si>
  <si>
    <r>
      <t>Zestaw uniwersalny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 xml:space="preserve">wzmocniony z serwetą na stół Mayo
1 szt. taśma operacyjna 9 x 50 cm
1 szt. serweta stołu Mayo, wzmocniona 78 x 145 cm (wzmocnienie serwety 65x85cm),
4 szt. ręczniki do rąk – 100% celuloza
2 szt. przyklejane serwety 3-warstwowe na całej powierzchni z dodatkową łatą chłonną i organizatorami przewodów 75 x 90 cm, łata chłonna 15x50 cm
1 szt przyklejana serweta średnia (3-warstwowa w miejscu dedykowanym dla pacjenta 75x180cm) z dodatkową łatą chłonną i organizatorami przewodów 180 x 180 cm, 
1 szt. przyklejana serweta duża 150 x 240 cm (3-warstwowa w miejscu dedykowanym dla pacjenta 75x240cm)
1 szt serweta na stół do instrumentarium 150 x 190 cm (wzmocnienie serwety 75x190cm)   
Produkt sterylny, pakowany w sposób gwarantujący aseptyczny sposób aplikacji zawartości pakietu. Materiał obłożenia musi spełniać wymogi normy PN-EN 13795 1-3.
Serwety, które posiadają lepiące brzegi, mają zapewniać stabilność obłożenia i jego szczelność w obecności stosowanych płynów oraz płynów ustrojowych. Serwety obłożenia nie mogą zawierać włókien celulozy. Serweta na stolik MAYO, folia- PE piaskowana 60 μm niebieska, wzmocnienie chłonne - laminat 2 warstwowy, PE+PP (polietylen, polipropylen) foliowany, nieprzemakalny, w części chłonnej polipropylen. Gramatura w części foliowej 55g/m2 + gramatura w części chłonnej 85g/m2. Całkowita gramatura 140 g/m2. Materiał serwet głównych powinien posiadać. 3 warstwy PE+PP+PP - polietylen, polipropylen foliowany nieprzemakalny (grubość folii 33μ) o min. gramaturze 75 g/m2 w części podstawowej. Gramatura łaty chłonnej- min. 80 g/m2. Odporność na rozerwanie na mokro/sucho w obszarze krytycznym 290 kPa /314 kPa. Odporność na penetrację płynów (chłonność) 167 cm H2O.  Na opakowaniu minimum 4 repozycjonowalne etykiety samoprzylepne zawierające numer katalogowy, serię, datę ważności oraz informację o producencie służące do archiwizacji danych. W dobrze widocznej części opakowania umieszczona etykieta pokazująca obrazkowo elementy wchodzące w skład zestawu oraz ich rozmiary. Na zestawie - wyraźne oznaczenie kierunku rozkładania (system strzałek), a także miejsce lokalizacji na polu operacyjnym (np. głowa, stopa).  Opakowanie typu TYVEC/Folia.
</t>
    </r>
  </si>
  <si>
    <r>
      <t>Sterylny zestaw przeznaczony do endoprotezoplastyki stawu kolanowego, Skład:
a) serweta ortopedyczna o wymiarach nie mniejszych niż 250 cm x 315 cm z elastyczym, samouszczelniającym otworem o średnicy 6 - 7 cm i wzmocnieniem chłonnym wokół otworu - 1 szt. 
b) serweta na stolik Mayo, nie mniejsza niż  79 cm x 145 cm - 1 szt. 
c) serweta na stolik instrumentariuszki nie mniejsza niż 140 cm x190 cm - 2 szt. 
d) serweta operacyjna 152 cm x 178 cm z wycięciem U, nieprzepuszczalna - 1 szt. 
e) serweta z przylepcem 75 cm  x  90 cm - 2 szt.
f) elastyczna osłona na kończynę 20 cm x 95 cm -1 szt. 
g) serweta owinięcie 150 cm x 200cm - przykrycie na stolik instrumentalny - 1 szt.
h) końcówka do odsysania Yankauer z filtrem - 1 szt.
i) dren ssący CH21, dł. 300 cm - 1 szt.
j) kompres gazowy z nitką RTG 17N 12W, 10 cm x 20 cm - 30 szt.
k)</t>
    </r>
    <r>
      <rPr>
        <sz val="9"/>
        <color indexed="53"/>
        <rFont val="Verdana"/>
        <family val="2"/>
      </rPr>
      <t xml:space="preserve"> </t>
    </r>
    <r>
      <rPr>
        <sz val="9"/>
        <rFont val="Verdana"/>
        <family val="2"/>
      </rPr>
      <t>tupfer kula z nitką RTG 30 mm  x 30 mm - 10 szt.
l) przylepiec z opatrunkiem 6 cm x 9 cm - 2 szt.
m) folia z jodoforem o powierzchni ogólnej 60 cm x 45 cm - 1 szt.
n) fartuch chirurgiczny z włókniny wzmocniony XL, zgodny z opisem z pakietu nr 18 - 2 szt.
o) fartuch chirurgiczny L, zgodny z opisem z pakietu nr 18 - 2 szt.
p) taśma przylepna dł.50 cm - 2 szt.
r) strzykawka 100 ml - 1 szt.
s) ostrze chirurgiczne nr 20, stal nierdzewna - 2 szt.
t) ostrze chirurgiczne nr 10, stal nierdzewna - 4 szt.
u) opaska elastyczna 15cm  x 4 - 5 m - 1 szt.
w) opaska elastyczna 10 cm x 4 m - 1 szt.
v) podkład gipsowy 15 cm x 3 m - 1 szt. 
Materiał obłożenia musi spełniać wymogi normy PN-EN 13795 1-3 oraz cechować się I klasą palności.
Sterynie pakowany zestaw z min. 2 samoprzylepnymi etykietkami do dokumentacji medycznej.</t>
    </r>
  </si>
  <si>
    <r>
      <t xml:space="preserve">Maseczka niejałowa – spełniająca </t>
    </r>
    <r>
      <rPr>
        <u val="single"/>
        <sz val="9"/>
        <rFont val="Verdana"/>
        <family val="2"/>
      </rPr>
      <t>min. wymagania dla Typu I</t>
    </r>
    <r>
      <rPr>
        <sz val="9"/>
        <rFont val="Verdana"/>
        <family val="2"/>
      </rPr>
      <t xml:space="preserve"> zgodnie z PN-EN 14683 ; Na opakowaniu zbiorczym wymagane jest oznaczenie zgodne z wymaganiami PN-EN 14683 – Punkt 7 ( Oznakowanie ... )</t>
    </r>
  </si>
  <si>
    <r>
      <t>Koszula operacyjna SMS, włókninowa</t>
    </r>
    <r>
      <rPr>
        <b/>
        <sz val="9"/>
        <rFont val="Verdana"/>
        <family val="2"/>
      </rPr>
      <t>, nieprześwitująca,</t>
    </r>
    <r>
      <rPr>
        <sz val="9"/>
        <rFont val="Verdana"/>
        <family val="2"/>
      </rPr>
      <t xml:space="preserve"> niepyląca, odporna na urazy mechaniczne, krótki rękaw, zapięcie na plecach - rzep lub troki, długość przynajmniej do kolan, gram. 35 g/ m2, rozmiar XXL, XL, L, M (szerokość koszuli XXL nie mniejsza niż 140 cm). Kolor granatowy bądź ciemno niebieski.</t>
    </r>
  </si>
  <si>
    <r>
      <t xml:space="preserve">Fartuch chirurgiczny, NIEPRZEZROCZYSTY, barierowy, wykonany z włókniny typu SMMMS (bez zawartości lateksu i celulozy), przepuszczający powietrze na całej powierzchni, zapewniającej co najmniej minimalne parametry według Normy PN-EN 13795-1,2,3 </t>
    </r>
    <r>
      <rPr>
        <u val="single"/>
        <sz val="9"/>
        <rFont val="Verdana"/>
        <family val="2"/>
      </rPr>
      <t>dla wymagań standartowych</t>
    </r>
    <r>
      <rPr>
        <sz val="9"/>
        <rFont val="Verdana"/>
        <family val="2"/>
      </rPr>
      <t xml:space="preserve"> strefy krytycznej i mniej krytycznej zestawionych według Tablicy 1 Normy PN-EN 13795-3, sterylny, pakowany w opakowanie zew. folia-papier, wew. opakowanie z włókniny zapewniające zachowanie sterylności po wyjęciu z opakowania zew. lub w przypadku utraty szczelności lub rozdarciu zew. opakowania. Rękaw zakończony elastycznym mankietem, tylne części fartucha zachodzą na siebie, troki umieszczone w specjalnym kartoniku co umożliwia zachowanie jałowości. Szew wykonany metodą ultradźwiękową. Gramatura min. 35g/m, odporność na przenikanie cieczy 40 cm H2O. </t>
    </r>
    <r>
      <rPr>
        <b/>
        <sz val="9"/>
        <rFont val="Verdana"/>
        <family val="2"/>
      </rPr>
      <t xml:space="preserve">Rozmiary: M-XXL                      </t>
    </r>
  </si>
  <si>
    <r>
      <t xml:space="preserve">Fartuch chirurgiczny, </t>
    </r>
    <r>
      <rPr>
        <b/>
        <sz val="9"/>
        <rFont val="Verdana"/>
        <family val="2"/>
      </rPr>
      <t>NIEPRZEZROCZYSTY, (CZYTELNE OZNAKOWANIE O WZMOCNIENIU)</t>
    </r>
    <r>
      <rPr>
        <sz val="9"/>
        <rFont val="Verdana"/>
        <family val="2"/>
      </rPr>
      <t xml:space="preserve">, </t>
    </r>
    <r>
      <rPr>
        <b/>
        <sz val="9"/>
        <rFont val="Verdana"/>
        <family val="2"/>
      </rPr>
      <t>wzmocniony, barierowy, nieprzemakalny w części przedniej i w rękawach na przedramieniu</t>
    </r>
    <r>
      <rPr>
        <sz val="9"/>
        <rFont val="Verdana"/>
        <family val="2"/>
      </rPr>
      <t xml:space="preserve">, wykonany z włókniny polipropylenowejj SMMMS (bez zawartości lateksu i celulozy), oddychający na całej powierzchni, zapewniającej co najmniej minimalne parametry według Normy PN-EN 13795-1,2,3 dla wymagań wysokich strefy krytycznej i mniej krytycznej zestawionych według Tablicy 1 Normy PN-EN 13795-3, sterylny , pakowany w opakowanie zew. folia-papier , wew. opakowanie z włókniny zapewniające zachowanie sterylności po wyjęciu z opakowania zew. lub w przypadku utraty szczelności lub rozdarciu zew. opakowania.  Rękaw zakończony elastycznym mankietem, tylne części fartucha zachodzą na siebie, troki umieszczone w specjalnym kartoniku co umożliwia zachowanie jałowości, rękawy i przód z wstawkami z folii. Szew wykonany metodą ultradźwiękową. Gramatura min. 35g/m2 , dla strefy krytycznej min. 40glm2, odporność na przenikanie cieczy odpowiednio min. 40 cm H2O i min. 100 cm H2O.  </t>
    </r>
    <r>
      <rPr>
        <b/>
        <sz val="9"/>
        <rFont val="Verdana"/>
        <family val="2"/>
      </rPr>
      <t>Rozmiary</t>
    </r>
    <r>
      <rPr>
        <sz val="9"/>
        <rFont val="Verdana"/>
        <family val="2"/>
      </rPr>
      <t xml:space="preserve"> </t>
    </r>
    <r>
      <rPr>
        <b/>
        <sz val="9"/>
        <rFont val="Verdana"/>
        <family val="2"/>
      </rPr>
      <t>M-XXL / zaoferowano zgodnie z dopuszczeniem</t>
    </r>
  </si>
  <si>
    <r>
      <t xml:space="preserve">Kompres z gazy 17 nitkowej 16 warstwowy, z nitką RTG, </t>
    </r>
    <r>
      <rPr>
        <b/>
        <sz val="9"/>
        <rFont val="Verdana"/>
        <family val="2"/>
      </rPr>
      <t>składany potrójnie, po rozłożeniu długość min. 60</t>
    </r>
    <r>
      <rPr>
        <sz val="9"/>
        <rFont val="Verdana"/>
        <family val="2"/>
      </rPr>
      <t xml:space="preserve"> </t>
    </r>
    <r>
      <rPr>
        <b/>
        <sz val="9"/>
        <rFont val="Verdana"/>
        <family val="2"/>
      </rPr>
      <t>cm</t>
    </r>
    <r>
      <rPr>
        <sz val="9"/>
        <rFont val="Verdana"/>
        <family val="2"/>
      </rPr>
      <t>, jałowy a'5 szt</t>
    </r>
    <r>
      <rPr>
        <b/>
        <sz val="9"/>
        <rFont val="Verdana"/>
        <family val="2"/>
      </rPr>
      <t>,</t>
    </r>
    <r>
      <rPr>
        <sz val="9"/>
        <rFont val="Verdana"/>
        <family val="2"/>
      </rPr>
      <t xml:space="preserve"> klasy II a, reguła 7, gramatura  23 g/m2  z potwierdzeniem w karcie danych technicznych, dołączonej do oferty.</t>
    </r>
  </si>
  <si>
    <r>
      <t>Jałowy opatrunek – tamponada typu Merocel zbudowany z oksycelulozowej, porowatej o mniejszej gęstości gąbki, nasączony substancją ułatwiającą
agregację trombocytów, ze sznurkiem ułatwiającym usunięcie opatrunku z nosa. Rozmiar: dł. 4,5 cm x szer. 1,5 cm x wys. 2 cm, pakowane
pojedynczo, a'10</t>
    </r>
    <r>
      <rPr>
        <sz val="9"/>
        <color indexed="10"/>
        <rFont val="Verdana"/>
        <family val="2"/>
      </rPr>
      <t xml:space="preserve"> </t>
    </r>
    <r>
      <rPr>
        <sz val="9"/>
        <rFont val="Verdana"/>
        <family val="2"/>
      </rPr>
      <t xml:space="preserve">szt.
</t>
    </r>
  </si>
  <si>
    <r>
      <t>Jałowy opatrunek – tamponada typu Merocel zbudowany z oksycelulozowej, porowatej o mniejszej gęstości gąbki, nasączony substancją ułatwiającą
agregację trombocytów, ze sznurkiem ułatwiającym usunięcie opatrunku z nosa. Rozmiar: dł, 10 cm x szer. 1,5 cm x wys. 2 cm, pakowane
pojedynczo, a'10</t>
    </r>
    <r>
      <rPr>
        <sz val="9"/>
        <color indexed="10"/>
        <rFont val="Verdana"/>
        <family val="2"/>
      </rPr>
      <t xml:space="preserve"> </t>
    </r>
    <r>
      <rPr>
        <sz val="9"/>
        <rFont val="Verdana"/>
        <family val="2"/>
      </rPr>
      <t xml:space="preserve">szt.
</t>
    </r>
  </si>
  <si>
    <r>
      <t>Szczotka do zębów, jednorazowego użytku, wykonana z polipropylenu,</t>
    </r>
    <r>
      <rPr>
        <sz val="9"/>
        <color indexed="10"/>
        <rFont val="Verdana"/>
        <family val="2"/>
      </rPr>
      <t xml:space="preserve"> </t>
    </r>
    <r>
      <rPr>
        <sz val="9"/>
        <rFont val="Verdana"/>
        <family val="2"/>
      </rPr>
      <t xml:space="preserve">z jednej strony pokryta miękkim włosiem z drugiej gąbką, z możliwością odsysania, bezpieczna , pakowna pojedynczo. Rejestracja jako wyrób medyczny.                                                                                </t>
    </r>
  </si>
  <si>
    <t xml:space="preserve">Pakiet nr 20 - Opatrunki piankowe ze srebrem </t>
  </si>
  <si>
    <t xml:space="preserve">Pakiet nr 24 - Opatrunki do terapii podciśnieniowej </t>
  </si>
  <si>
    <t>Dostawa materiałów opatrunkowych i obłożeń operacyjnych</t>
  </si>
  <si>
    <t>MINIMALNE WARUNKI TECHNICZNE</t>
  </si>
  <si>
    <r>
      <rPr>
        <b/>
        <sz val="9"/>
        <rFont val="Verdana"/>
        <family val="2"/>
      </rPr>
      <t>Załącznik nr 3</t>
    </r>
    <r>
      <rPr>
        <sz val="10"/>
        <rFont val="Arial"/>
        <family val="2"/>
      </rPr>
      <t xml:space="preserve"> </t>
    </r>
    <r>
      <rPr>
        <sz val="9"/>
        <rFont val="Verdana"/>
        <family val="2"/>
      </rPr>
      <t>do SWZ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</si>
</sst>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9"/>
      <color indexed="12"/>
      <name val="Verdana"/>
      <family val="2"/>
    </font>
    <font>
      <sz val="9"/>
      <color indexed="53"/>
      <name val="Verdana"/>
      <family val="2"/>
    </font>
    <font>
      <u val="single"/>
      <sz val="9"/>
      <name val="Verdana"/>
      <family val="2"/>
    </font>
    <font>
      <b/>
      <sz val="9"/>
      <color indexed="10"/>
      <name val="Verdana"/>
      <family val="2"/>
    </font>
    <font>
      <sz val="9"/>
      <color indexed="10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 diagonalUp="1" diagonalDown="1">
      <left style="thin"/>
      <right>
        <color indexed="63"/>
      </right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 diagonalUp="1" diagonalDown="1">
      <left>
        <color indexed="63"/>
      </left>
      <right style="thin"/>
      <top style="thin"/>
      <bottom style="thin"/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0" fillId="0" borderId="0">
      <alignment/>
      <protection/>
    </xf>
    <xf numFmtId="0" fontId="12" fillId="9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37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top" wrapText="1"/>
    </xf>
    <xf numFmtId="2" fontId="19" fillId="0" borderId="10" xfId="0" applyNumberFormat="1" applyFont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4" fontId="20" fillId="0" borderId="10" xfId="0" applyNumberFormat="1" applyFont="1" applyBorder="1" applyAlignment="1">
      <alignment horizontal="center" vertical="top" wrapText="1"/>
    </xf>
    <xf numFmtId="0" fontId="20" fillId="0" borderId="10" xfId="0" applyNumberFormat="1" applyFont="1" applyBorder="1" applyAlignment="1">
      <alignment horizontal="center" vertical="top" wrapText="1"/>
    </xf>
    <xf numFmtId="4" fontId="20" fillId="0" borderId="10" xfId="0" applyNumberFormat="1" applyFont="1" applyBorder="1" applyAlignment="1">
      <alignment horizontal="center"/>
    </xf>
    <xf numFmtId="4" fontId="20" fillId="4" borderId="10" xfId="0" applyNumberFormat="1" applyFont="1" applyFill="1" applyBorder="1" applyAlignment="1">
      <alignment/>
    </xf>
    <xf numFmtId="4" fontId="20" fillId="0" borderId="0" xfId="0" applyNumberFormat="1" applyFont="1" applyAlignment="1">
      <alignment horizontal="center"/>
    </xf>
    <xf numFmtId="4" fontId="19" fillId="0" borderId="10" xfId="0" applyNumberFormat="1" applyFont="1" applyBorder="1" applyAlignment="1">
      <alignment horizontal="center" vertical="top" wrapText="1"/>
    </xf>
    <xf numFmtId="4" fontId="19" fillId="0" borderId="10" xfId="0" applyNumberFormat="1" applyFont="1" applyBorder="1" applyAlignment="1">
      <alignment horizontal="center"/>
    </xf>
    <xf numFmtId="4" fontId="19" fillId="4" borderId="10" xfId="0" applyNumberFormat="1" applyFont="1" applyFill="1" applyBorder="1" applyAlignment="1">
      <alignment/>
    </xf>
    <xf numFmtId="0" fontId="20" fillId="0" borderId="0" xfId="0" applyFont="1" applyAlignment="1">
      <alignment horizontal="center" vertical="top" wrapText="1"/>
    </xf>
    <xf numFmtId="2" fontId="20" fillId="0" borderId="0" xfId="0" applyNumberFormat="1" applyFont="1" applyAlignment="1">
      <alignment horizontal="center" vertical="top" wrapText="1"/>
    </xf>
    <xf numFmtId="2" fontId="20" fillId="0" borderId="0" xfId="0" applyNumberFormat="1" applyFont="1" applyAlignment="1">
      <alignment horizontal="center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vertical="top" wrapText="1"/>
    </xf>
    <xf numFmtId="0" fontId="23" fillId="4" borderId="11" xfId="0" applyFont="1" applyFill="1" applyBorder="1" applyAlignment="1">
      <alignment horizontal="center" vertical="top" wrapText="1"/>
    </xf>
    <xf numFmtId="0" fontId="23" fillId="0" borderId="0" xfId="0" applyFont="1" applyAlignment="1">
      <alignment/>
    </xf>
    <xf numFmtId="0" fontId="23" fillId="4" borderId="12" xfId="0" applyNumberFormat="1" applyFont="1" applyFill="1" applyBorder="1" applyAlignment="1">
      <alignment horizontal="center" vertical="center" wrapText="1"/>
    </xf>
    <xf numFmtId="4" fontId="23" fillId="4" borderId="10" xfId="0" applyNumberFormat="1" applyFont="1" applyFill="1" applyBorder="1" applyAlignment="1">
      <alignment horizontal="center" vertical="center" wrapText="1"/>
    </xf>
    <xf numFmtId="2" fontId="23" fillId="4" borderId="10" xfId="0" applyNumberFormat="1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0" fontId="23" fillId="4" borderId="0" xfId="0" applyFont="1" applyFill="1" applyAlignment="1">
      <alignment/>
    </xf>
    <xf numFmtId="0" fontId="23" fillId="18" borderId="0" xfId="0" applyFont="1" applyFill="1" applyAlignment="1">
      <alignment/>
    </xf>
    <xf numFmtId="0" fontId="26" fillId="0" borderId="13" xfId="0" applyFont="1" applyFill="1" applyBorder="1" applyAlignment="1">
      <alignment horizontal="center" vertical="center" wrapText="1"/>
    </xf>
    <xf numFmtId="2" fontId="26" fillId="0" borderId="13" xfId="0" applyNumberFormat="1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13" xfId="0" applyFont="1" applyFill="1" applyBorder="1" applyAlignment="1">
      <alignment horizontal="center" vertical="top" wrapText="1"/>
    </xf>
    <xf numFmtId="0" fontId="23" fillId="4" borderId="13" xfId="0" applyFont="1" applyFill="1" applyBorder="1" applyAlignment="1">
      <alignment horizontal="center" vertical="center" wrapText="1"/>
    </xf>
    <xf numFmtId="4" fontId="23" fillId="4" borderId="13" xfId="0" applyNumberFormat="1" applyFont="1" applyFill="1" applyBorder="1" applyAlignment="1">
      <alignment horizontal="center" vertical="center" wrapText="1"/>
    </xf>
    <xf numFmtId="2" fontId="23" fillId="0" borderId="13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49" fontId="23" fillId="4" borderId="13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" fontId="23" fillId="0" borderId="13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6" fillId="0" borderId="13" xfId="0" applyFont="1" applyBorder="1" applyAlignment="1">
      <alignment horizontal="center" vertical="center" wrapText="1"/>
    </xf>
    <xf numFmtId="2" fontId="26" fillId="0" borderId="13" xfId="0" applyNumberFormat="1" applyFont="1" applyBorder="1" applyAlignment="1">
      <alignment horizontal="center" vertical="center" wrapText="1"/>
    </xf>
    <xf numFmtId="2" fontId="23" fillId="0" borderId="13" xfId="0" applyNumberFormat="1" applyFont="1" applyFill="1" applyBorder="1" applyAlignment="1">
      <alignment vertical="center" wrapText="1"/>
    </xf>
    <xf numFmtId="2" fontId="23" fillId="0" borderId="13" xfId="0" applyNumberFormat="1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top" wrapText="1"/>
    </xf>
    <xf numFmtId="0" fontId="23" fillId="4" borderId="1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4" fontId="23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top" wrapText="1"/>
    </xf>
    <xf numFmtId="49" fontId="23" fillId="4" borderId="14" xfId="0" applyNumberFormat="1" applyFont="1" applyFill="1" applyBorder="1" applyAlignment="1">
      <alignment horizontal="center" vertical="center" wrapText="1"/>
    </xf>
    <xf numFmtId="4" fontId="23" fillId="0" borderId="14" xfId="0" applyNumberFormat="1" applyFont="1" applyFill="1" applyBorder="1" applyAlignment="1">
      <alignment horizontal="center" vertical="center" wrapText="1"/>
    </xf>
    <xf numFmtId="2" fontId="23" fillId="0" borderId="14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/>
    </xf>
    <xf numFmtId="0" fontId="26" fillId="4" borderId="14" xfId="0" applyFont="1" applyFill="1" applyBorder="1" applyAlignment="1">
      <alignment horizontal="center" vertical="center" wrapText="1"/>
    </xf>
    <xf numFmtId="49" fontId="26" fillId="4" borderId="14" xfId="0" applyNumberFormat="1" applyFont="1" applyFill="1" applyBorder="1" applyAlignment="1">
      <alignment horizontal="center" vertical="center" wrapText="1"/>
    </xf>
    <xf numFmtId="2" fontId="26" fillId="4" borderId="14" xfId="0" applyNumberFormat="1" applyFont="1" applyFill="1" applyBorder="1" applyAlignment="1">
      <alignment horizontal="center" vertical="center" wrapText="1"/>
    </xf>
    <xf numFmtId="49" fontId="23" fillId="4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3" fontId="23" fillId="4" borderId="10" xfId="0" applyNumberFormat="1" applyFont="1" applyFill="1" applyBorder="1" applyAlignment="1">
      <alignment horizontal="center" vertical="center" wrapText="1"/>
    </xf>
    <xf numFmtId="0" fontId="23" fillId="19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2" fontId="23" fillId="0" borderId="11" xfId="0" applyNumberFormat="1" applyFont="1" applyFill="1" applyBorder="1" applyAlignment="1">
      <alignment horizontal="center" vertical="center" wrapText="1"/>
    </xf>
    <xf numFmtId="3" fontId="23" fillId="0" borderId="13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top" wrapText="1"/>
    </xf>
    <xf numFmtId="0" fontId="26" fillId="4" borderId="0" xfId="0" applyFont="1" applyFill="1" applyBorder="1" applyAlignment="1">
      <alignment horizontal="center" vertical="top" wrapText="1"/>
    </xf>
    <xf numFmtId="2" fontId="23" fillId="4" borderId="11" xfId="0" applyNumberFormat="1" applyFont="1" applyFill="1" applyBorder="1" applyAlignment="1">
      <alignment horizontal="center" vertical="center" wrapText="1"/>
    </xf>
    <xf numFmtId="0" fontId="26" fillId="4" borderId="15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19" borderId="14" xfId="0" applyFont="1" applyFill="1" applyBorder="1" applyAlignment="1">
      <alignment horizontal="center" vertical="center" wrapText="1"/>
    </xf>
    <xf numFmtId="166" fontId="26" fillId="0" borderId="14" xfId="0" applyNumberFormat="1" applyFont="1" applyBorder="1" applyAlignment="1">
      <alignment horizontal="center" vertical="center" wrapText="1"/>
    </xf>
    <xf numFmtId="2" fontId="26" fillId="0" borderId="19" xfId="0" applyNumberFormat="1" applyFont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2" fontId="23" fillId="0" borderId="10" xfId="51" applyNumberFormat="1" applyFont="1" applyBorder="1" applyAlignment="1">
      <alignment horizontal="center" vertical="center" wrapText="1"/>
      <protection/>
    </xf>
    <xf numFmtId="2" fontId="23" fillId="0" borderId="10" xfId="0" applyNumberFormat="1" applyFont="1" applyBorder="1" applyAlignment="1">
      <alignment horizontal="center" vertical="center" wrapText="1"/>
    </xf>
    <xf numFmtId="9" fontId="23" fillId="0" borderId="10" xfId="0" applyNumberFormat="1" applyFont="1" applyBorder="1" applyAlignment="1">
      <alignment horizontal="center" vertical="center" wrapText="1"/>
    </xf>
    <xf numFmtId="9" fontId="23" fillId="0" borderId="10" xfId="0" applyNumberFormat="1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top" wrapText="1"/>
    </xf>
    <xf numFmtId="0" fontId="23" fillId="0" borderId="20" xfId="0" applyFont="1" applyFill="1" applyBorder="1" applyAlignment="1">
      <alignment horizontal="center" vertical="center" wrapText="1"/>
    </xf>
    <xf numFmtId="0" fontId="23" fillId="19" borderId="20" xfId="0" applyFont="1" applyFill="1" applyBorder="1" applyAlignment="1">
      <alignment horizontal="center" vertical="center" wrapText="1"/>
    </xf>
    <xf numFmtId="2" fontId="23" fillId="0" borderId="20" xfId="0" applyNumberFormat="1" applyFont="1" applyFill="1" applyBorder="1" applyAlignment="1">
      <alignment horizontal="center" vertical="center" wrapText="1"/>
    </xf>
    <xf numFmtId="9" fontId="23" fillId="0" borderId="20" xfId="0" applyNumberFormat="1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19" borderId="13" xfId="0" applyFont="1" applyFill="1" applyBorder="1" applyAlignment="1">
      <alignment horizontal="center" vertical="center" wrapText="1"/>
    </xf>
    <xf numFmtId="9" fontId="23" fillId="0" borderId="22" xfId="0" applyNumberFormat="1" applyFont="1" applyFill="1" applyBorder="1" applyAlignment="1">
      <alignment horizontal="center" vertical="center" wrapText="1"/>
    </xf>
    <xf numFmtId="2" fontId="23" fillId="0" borderId="23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2" fontId="26" fillId="0" borderId="14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/>
    </xf>
    <xf numFmtId="166" fontId="26" fillId="0" borderId="15" xfId="0" applyNumberFormat="1" applyFont="1" applyBorder="1" applyAlignment="1">
      <alignment horizontal="center" vertical="center" wrapText="1"/>
    </xf>
    <xf numFmtId="2" fontId="23" fillId="0" borderId="15" xfId="0" applyNumberFormat="1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 wrapText="1"/>
    </xf>
    <xf numFmtId="2" fontId="23" fillId="0" borderId="11" xfId="0" applyNumberFormat="1" applyFont="1" applyFill="1" applyBorder="1" applyAlignment="1">
      <alignment vertical="center" wrapText="1"/>
    </xf>
    <xf numFmtId="0" fontId="23" fillId="0" borderId="20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 vertical="top" wrapText="1"/>
    </xf>
    <xf numFmtId="2" fontId="26" fillId="0" borderId="15" xfId="0" applyNumberFormat="1" applyFont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 wrapText="1"/>
    </xf>
    <xf numFmtId="2" fontId="26" fillId="0" borderId="15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2" fontId="23" fillId="0" borderId="10" xfId="51" applyNumberFormat="1" applyFont="1" applyFill="1" applyBorder="1" applyAlignment="1">
      <alignment horizontal="center" vertical="center" wrapText="1"/>
      <protection/>
    </xf>
    <xf numFmtId="2" fontId="23" fillId="0" borderId="10" xfId="0" applyNumberFormat="1" applyFont="1" applyFill="1" applyBorder="1" applyAlignment="1">
      <alignment horizontal="center" vertical="center"/>
    </xf>
    <xf numFmtId="9" fontId="23" fillId="0" borderId="10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2" fontId="23" fillId="0" borderId="11" xfId="0" applyNumberFormat="1" applyFont="1" applyFill="1" applyBorder="1" applyAlignment="1">
      <alignment horizontal="center" vertical="center"/>
    </xf>
    <xf numFmtId="9" fontId="23" fillId="0" borderId="13" xfId="0" applyNumberFormat="1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19" borderId="25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9" fontId="23" fillId="0" borderId="14" xfId="0" applyNumberFormat="1" applyFont="1" applyFill="1" applyBorder="1" applyAlignment="1">
      <alignment horizontal="center" vertical="center" wrapText="1"/>
    </xf>
    <xf numFmtId="3" fontId="23" fillId="19" borderId="10" xfId="0" applyNumberFormat="1" applyFont="1" applyFill="1" applyBorder="1" applyAlignment="1">
      <alignment horizontal="center" vertical="center" wrapText="1"/>
    </xf>
    <xf numFmtId="3" fontId="23" fillId="0" borderId="20" xfId="0" applyNumberFormat="1" applyFont="1" applyFill="1" applyBorder="1" applyAlignment="1">
      <alignment horizontal="center" vertical="center" wrapText="1"/>
    </xf>
    <xf numFmtId="3" fontId="23" fillId="0" borderId="25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top" wrapText="1"/>
    </xf>
    <xf numFmtId="3" fontId="23" fillId="0" borderId="10" xfId="0" applyNumberFormat="1" applyFont="1" applyFill="1" applyBorder="1" applyAlignment="1">
      <alignment horizontal="center" vertical="center" wrapText="1"/>
    </xf>
    <xf numFmtId="2" fontId="26" fillId="20" borderId="12" xfId="0" applyNumberFormat="1" applyFont="1" applyFill="1" applyBorder="1" applyAlignment="1">
      <alignment horizontal="center" vertical="center" wrapText="1"/>
    </xf>
    <xf numFmtId="0" fontId="26" fillId="20" borderId="10" xfId="0" applyFont="1" applyFill="1" applyBorder="1" applyAlignment="1">
      <alignment horizontal="center" vertical="center" wrapText="1"/>
    </xf>
    <xf numFmtId="2" fontId="26" fillId="20" borderId="10" xfId="0" applyNumberFormat="1" applyFont="1" applyFill="1" applyBorder="1" applyAlignment="1">
      <alignment horizontal="center" vertical="center" wrapText="1"/>
    </xf>
    <xf numFmtId="2" fontId="26" fillId="20" borderId="27" xfId="0" applyNumberFormat="1" applyFont="1" applyFill="1" applyBorder="1" applyAlignment="1">
      <alignment horizontal="center" vertical="center" wrapText="1"/>
    </xf>
    <xf numFmtId="0" fontId="26" fillId="20" borderId="14" xfId="0" applyFont="1" applyFill="1" applyBorder="1" applyAlignment="1">
      <alignment horizontal="center" vertical="center" wrapText="1"/>
    </xf>
    <xf numFmtId="2" fontId="26" fillId="20" borderId="14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166" fontId="26" fillId="20" borderId="12" xfId="0" applyNumberFormat="1" applyFont="1" applyFill="1" applyBorder="1" applyAlignment="1">
      <alignment horizontal="center" vertical="center" wrapText="1"/>
    </xf>
    <xf numFmtId="166" fontId="26" fillId="20" borderId="10" xfId="0" applyNumberFormat="1" applyFont="1" applyFill="1" applyBorder="1" applyAlignment="1">
      <alignment horizontal="center" vertical="center" wrapText="1"/>
    </xf>
    <xf numFmtId="0" fontId="26" fillId="19" borderId="19" xfId="0" applyFont="1" applyFill="1" applyBorder="1" applyAlignment="1">
      <alignment horizontal="center" vertical="center" wrapText="1"/>
    </xf>
    <xf numFmtId="2" fontId="26" fillId="0" borderId="19" xfId="0" applyNumberFormat="1" applyFont="1" applyFill="1" applyBorder="1" applyAlignment="1">
      <alignment horizontal="center" vertical="center" wrapText="1"/>
    </xf>
    <xf numFmtId="166" fontId="26" fillId="0" borderId="19" xfId="0" applyNumberFormat="1" applyFont="1" applyFill="1" applyBorder="1" applyAlignment="1">
      <alignment horizontal="center" vertical="center" wrapText="1"/>
    </xf>
    <xf numFmtId="0" fontId="23" fillId="19" borderId="14" xfId="0" applyFont="1" applyFill="1" applyBorder="1" applyAlignment="1">
      <alignment horizontal="center" vertical="center" wrapText="1"/>
    </xf>
    <xf numFmtId="2" fontId="23" fillId="0" borderId="14" xfId="51" applyNumberFormat="1" applyFont="1" applyFill="1" applyBorder="1" applyAlignment="1">
      <alignment horizontal="center" vertical="center" wrapText="1"/>
      <protection/>
    </xf>
    <xf numFmtId="0" fontId="23" fillId="0" borderId="27" xfId="0" applyFont="1" applyFill="1" applyBorder="1" applyAlignment="1">
      <alignment horizontal="left" vertical="top" wrapText="1"/>
    </xf>
    <xf numFmtId="2" fontId="23" fillId="0" borderId="28" xfId="0" applyNumberFormat="1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top" wrapText="1"/>
    </xf>
    <xf numFmtId="0" fontId="23" fillId="0" borderId="29" xfId="0" applyFont="1" applyFill="1" applyBorder="1" applyAlignment="1">
      <alignment horizontal="center" vertical="center" wrapText="1"/>
    </xf>
    <xf numFmtId="0" fontId="23" fillId="19" borderId="29" xfId="0" applyFont="1" applyFill="1" applyBorder="1" applyAlignment="1">
      <alignment horizontal="center" vertical="center" wrapText="1"/>
    </xf>
    <xf numFmtId="2" fontId="23" fillId="0" borderId="29" xfId="0" applyNumberFormat="1" applyFont="1" applyFill="1" applyBorder="1" applyAlignment="1">
      <alignment horizontal="center" vertical="center" wrapText="1"/>
    </xf>
    <xf numFmtId="2" fontId="26" fillId="20" borderId="19" xfId="0" applyNumberFormat="1" applyFont="1" applyFill="1" applyBorder="1" applyAlignment="1">
      <alignment horizontal="center" vertical="center" wrapText="1"/>
    </xf>
    <xf numFmtId="0" fontId="23" fillId="4" borderId="20" xfId="0" applyFont="1" applyFill="1" applyBorder="1" applyAlignment="1">
      <alignment horizontal="left" vertical="center" wrapText="1"/>
    </xf>
    <xf numFmtId="2" fontId="23" fillId="0" borderId="11" xfId="0" applyNumberFormat="1" applyFont="1" applyBorder="1" applyAlignment="1">
      <alignment horizontal="center" vertical="center" wrapText="1"/>
    </xf>
    <xf numFmtId="0" fontId="23" fillId="4" borderId="10" xfId="0" applyFont="1" applyFill="1" applyBorder="1" applyAlignment="1">
      <alignment vertical="center" wrapText="1"/>
    </xf>
    <xf numFmtId="9" fontId="23" fillId="4" borderId="10" xfId="0" applyNumberFormat="1" applyFont="1" applyFill="1" applyBorder="1" applyAlignment="1">
      <alignment horizontal="center" vertical="center" wrapText="1"/>
    </xf>
    <xf numFmtId="0" fontId="23" fillId="4" borderId="20" xfId="0" applyFont="1" applyFill="1" applyBorder="1" applyAlignment="1">
      <alignment horizontal="center" vertical="center" wrapText="1"/>
    </xf>
    <xf numFmtId="2" fontId="26" fillId="20" borderId="22" xfId="0" applyNumberFormat="1" applyFont="1" applyFill="1" applyBorder="1" applyAlignment="1">
      <alignment horizontal="center" vertical="center" wrapText="1"/>
    </xf>
    <xf numFmtId="0" fontId="26" fillId="20" borderId="22" xfId="0" applyFont="1" applyFill="1" applyBorder="1" applyAlignment="1">
      <alignment horizontal="center" vertical="center" wrapText="1"/>
    </xf>
    <xf numFmtId="2" fontId="26" fillId="20" borderId="23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2" fontId="23" fillId="0" borderId="22" xfId="59" applyNumberFormat="1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2" fontId="26" fillId="20" borderId="13" xfId="0" applyNumberFormat="1" applyFont="1" applyFill="1" applyBorder="1" applyAlignment="1">
      <alignment horizontal="center" vertical="center" wrapText="1"/>
    </xf>
    <xf numFmtId="0" fontId="26" fillId="20" borderId="13" xfId="0" applyFont="1" applyFill="1" applyBorder="1" applyAlignment="1">
      <alignment horizontal="center" vertical="center" wrapText="1"/>
    </xf>
    <xf numFmtId="0" fontId="26" fillId="20" borderId="11" xfId="0" applyFont="1" applyFill="1" applyBorder="1" applyAlignment="1">
      <alignment horizontal="center" vertical="center" wrapText="1"/>
    </xf>
    <xf numFmtId="2" fontId="26" fillId="21" borderId="10" xfId="0" applyNumberFormat="1" applyFont="1" applyFill="1" applyBorder="1" applyAlignment="1">
      <alignment horizontal="center" vertical="center" wrapText="1"/>
    </xf>
    <xf numFmtId="0" fontId="26" fillId="21" borderId="10" xfId="0" applyFont="1" applyFill="1" applyBorder="1" applyAlignment="1">
      <alignment horizontal="center" vertical="center" wrapText="1"/>
    </xf>
    <xf numFmtId="2" fontId="26" fillId="21" borderId="11" xfId="0" applyNumberFormat="1" applyFont="1" applyFill="1" applyBorder="1" applyAlignment="1">
      <alignment horizontal="center" vertical="center" wrapText="1"/>
    </xf>
    <xf numFmtId="0" fontId="26" fillId="21" borderId="13" xfId="0" applyFont="1" applyFill="1" applyBorder="1" applyAlignment="1">
      <alignment horizontal="center" vertical="center" wrapText="1"/>
    </xf>
    <xf numFmtId="4" fontId="26" fillId="20" borderId="12" xfId="0" applyNumberFormat="1" applyFont="1" applyFill="1" applyBorder="1" applyAlignment="1">
      <alignment horizontal="center" vertical="center" wrapText="1"/>
    </xf>
    <xf numFmtId="4" fontId="26" fillId="20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0" fontId="23" fillId="4" borderId="13" xfId="0" applyFont="1" applyFill="1" applyBorder="1" applyAlignment="1">
      <alignment vertical="center" wrapText="1"/>
    </xf>
    <xf numFmtId="0" fontId="23" fillId="4" borderId="14" xfId="0" applyFont="1" applyFill="1" applyBorder="1" applyAlignment="1">
      <alignment vertical="center" wrapText="1"/>
    </xf>
    <xf numFmtId="0" fontId="23" fillId="4" borderId="0" xfId="0" applyFont="1" applyFill="1" applyAlignment="1">
      <alignment vertical="center"/>
    </xf>
    <xf numFmtId="0" fontId="23" fillId="4" borderId="20" xfId="0" applyFont="1" applyFill="1" applyBorder="1" applyAlignment="1">
      <alignment vertical="center" wrapText="1"/>
    </xf>
    <xf numFmtId="0" fontId="23" fillId="4" borderId="11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28" xfId="0" applyFont="1" applyFill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4" borderId="10" xfId="0" applyFont="1" applyFill="1" applyBorder="1" applyAlignment="1">
      <alignment horizontal="left" vertical="center" wrapText="1"/>
    </xf>
    <xf numFmtId="0" fontId="23" fillId="4" borderId="13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4" borderId="0" xfId="0" applyFont="1" applyFill="1" applyAlignment="1">
      <alignment vertical="center"/>
    </xf>
    <xf numFmtId="2" fontId="24" fillId="0" borderId="0" xfId="0" applyNumberFormat="1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6" fillId="18" borderId="0" xfId="0" applyFont="1" applyFill="1" applyBorder="1" applyAlignment="1">
      <alignment vertical="center" wrapText="1"/>
    </xf>
    <xf numFmtId="0" fontId="23" fillId="18" borderId="0" xfId="0" applyFont="1" applyFill="1" applyAlignment="1">
      <alignment vertical="center"/>
    </xf>
    <xf numFmtId="0" fontId="26" fillId="0" borderId="13" xfId="0" applyFont="1" applyFill="1" applyBorder="1" applyAlignment="1">
      <alignment vertical="center" wrapText="1"/>
    </xf>
    <xf numFmtId="0" fontId="26" fillId="4" borderId="0" xfId="0" applyNumberFormat="1" applyFont="1" applyFill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26" fillId="0" borderId="0" xfId="0" applyNumberFormat="1" applyFont="1" applyFill="1" applyBorder="1" applyAlignment="1">
      <alignment horizontal="center" vertical="center"/>
    </xf>
    <xf numFmtId="2" fontId="23" fillId="4" borderId="13" xfId="0" applyNumberFormat="1" applyFont="1" applyFill="1" applyBorder="1" applyAlignment="1">
      <alignment vertical="center" wrapText="1"/>
    </xf>
    <xf numFmtId="2" fontId="26" fillId="0" borderId="0" xfId="0" applyNumberFormat="1" applyFont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5" xfId="0" applyFont="1" applyFill="1" applyBorder="1" applyAlignment="1">
      <alignment vertical="center" wrapText="1"/>
    </xf>
    <xf numFmtId="9" fontId="23" fillId="0" borderId="11" xfId="0" applyNumberFormat="1" applyFont="1" applyFill="1" applyBorder="1" applyAlignment="1">
      <alignment horizontal="center" vertical="center" wrapText="1"/>
    </xf>
    <xf numFmtId="9" fontId="23" fillId="0" borderId="15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2" fontId="26" fillId="4" borderId="0" xfId="0" applyNumberFormat="1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23" fillId="4" borderId="1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6" fillId="18" borderId="0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 wrapText="1"/>
    </xf>
    <xf numFmtId="2" fontId="23" fillId="0" borderId="11" xfId="0" applyNumberFormat="1" applyFont="1" applyBorder="1" applyAlignment="1">
      <alignment vertical="center" wrapText="1"/>
    </xf>
    <xf numFmtId="0" fontId="23" fillId="0" borderId="25" xfId="0" applyFont="1" applyFill="1" applyBorder="1" applyAlignment="1">
      <alignment vertical="center" wrapText="1"/>
    </xf>
    <xf numFmtId="2" fontId="26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19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2" fontId="26" fillId="0" borderId="0" xfId="0" applyNumberFormat="1" applyFont="1" applyFill="1" applyBorder="1" applyAlignment="1">
      <alignment vertical="center" wrapText="1"/>
    </xf>
    <xf numFmtId="0" fontId="23" fillId="19" borderId="0" xfId="0" applyFont="1" applyFill="1" applyAlignment="1">
      <alignment horizontal="center" vertical="center" wrapText="1"/>
    </xf>
    <xf numFmtId="166" fontId="26" fillId="0" borderId="0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Fill="1" applyBorder="1" applyAlignment="1">
      <alignment vertical="center"/>
    </xf>
    <xf numFmtId="2" fontId="31" fillId="0" borderId="28" xfId="0" applyNumberFormat="1" applyFont="1" applyFill="1" applyBorder="1" applyAlignment="1">
      <alignment vertical="center"/>
    </xf>
    <xf numFmtId="2" fontId="31" fillId="0" borderId="13" xfId="0" applyNumberFormat="1" applyFont="1" applyFill="1" applyBorder="1" applyAlignment="1">
      <alignment vertical="center"/>
    </xf>
    <xf numFmtId="2" fontId="23" fillId="0" borderId="21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vertical="center" wrapText="1"/>
    </xf>
    <xf numFmtId="2" fontId="23" fillId="0" borderId="20" xfId="0" applyNumberFormat="1" applyFont="1" applyFill="1" applyBorder="1" applyAlignment="1">
      <alignment vertical="center" wrapText="1"/>
    </xf>
    <xf numFmtId="0" fontId="23" fillId="0" borderId="21" xfId="0" applyFont="1" applyFill="1" applyBorder="1" applyAlignment="1">
      <alignment vertical="center" wrapText="1"/>
    </xf>
    <xf numFmtId="2" fontId="26" fillId="0" borderId="31" xfId="0" applyNumberFormat="1" applyFont="1" applyFill="1" applyBorder="1" applyAlignment="1">
      <alignment horizontal="center" vertical="center" wrapText="1"/>
    </xf>
    <xf numFmtId="2" fontId="31" fillId="0" borderId="0" xfId="0" applyNumberFormat="1" applyFont="1" applyFill="1" applyBorder="1" applyAlignment="1">
      <alignment vertical="center"/>
    </xf>
    <xf numFmtId="2" fontId="23" fillId="0" borderId="0" xfId="0" applyNumberFormat="1" applyFont="1" applyAlignment="1">
      <alignment horizontal="center" vertical="center" wrapText="1"/>
    </xf>
    <xf numFmtId="2" fontId="23" fillId="0" borderId="0" xfId="0" applyNumberFormat="1" applyFont="1" applyAlignment="1">
      <alignment vertical="center" wrapText="1"/>
    </xf>
    <xf numFmtId="2" fontId="23" fillId="0" borderId="14" xfId="0" applyNumberFormat="1" applyFont="1" applyFill="1" applyBorder="1" applyAlignment="1">
      <alignment vertical="center" wrapText="1"/>
    </xf>
    <xf numFmtId="2" fontId="23" fillId="0" borderId="25" xfId="0" applyNumberFormat="1" applyFont="1" applyFill="1" applyBorder="1" applyAlignment="1">
      <alignment vertical="center" wrapText="1"/>
    </xf>
    <xf numFmtId="0" fontId="23" fillId="0" borderId="32" xfId="0" applyFont="1" applyFill="1" applyBorder="1" applyAlignment="1">
      <alignment vertical="center" wrapText="1"/>
    </xf>
    <xf numFmtId="0" fontId="23" fillId="0" borderId="33" xfId="0" applyFont="1" applyFill="1" applyBorder="1" applyAlignment="1">
      <alignment vertical="center" wrapText="1"/>
    </xf>
    <xf numFmtId="166" fontId="26" fillId="0" borderId="0" xfId="0" applyNumberFormat="1" applyFont="1" applyBorder="1" applyAlignment="1">
      <alignment horizontal="center" vertical="center" wrapText="1"/>
    </xf>
    <xf numFmtId="2" fontId="23" fillId="4" borderId="11" xfId="0" applyNumberFormat="1" applyFont="1" applyFill="1" applyBorder="1" applyAlignment="1">
      <alignment vertical="center" wrapText="1"/>
    </xf>
    <xf numFmtId="0" fontId="26" fillId="19" borderId="0" xfId="0" applyFont="1" applyFill="1" applyAlignment="1">
      <alignment horizontal="center" vertical="center" wrapText="1"/>
    </xf>
    <xf numFmtId="0" fontId="22" fillId="19" borderId="0" xfId="0" applyFont="1" applyFill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0" fillId="4" borderId="0" xfId="0" applyFill="1" applyAlignment="1">
      <alignment vertical="center"/>
    </xf>
    <xf numFmtId="0" fontId="23" fillId="18" borderId="10" xfId="0" applyFont="1" applyFill="1" applyBorder="1" applyAlignment="1">
      <alignment horizontal="center" vertical="top" wrapText="1"/>
    </xf>
    <xf numFmtId="0" fontId="23" fillId="18" borderId="10" xfId="0" applyFont="1" applyFill="1" applyBorder="1" applyAlignment="1">
      <alignment vertical="center" wrapText="1"/>
    </xf>
    <xf numFmtId="49" fontId="23" fillId="18" borderId="10" xfId="0" applyNumberFormat="1" applyFont="1" applyFill="1" applyBorder="1" applyAlignment="1">
      <alignment horizontal="center" vertical="center" wrapText="1"/>
    </xf>
    <xf numFmtId="2" fontId="23" fillId="18" borderId="10" xfId="0" applyNumberFormat="1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20" borderId="11" xfId="0" applyFont="1" applyFill="1" applyBorder="1" applyAlignment="1">
      <alignment horizontal="right" vertical="center" wrapText="1"/>
    </xf>
    <xf numFmtId="0" fontId="26" fillId="20" borderId="30" xfId="0" applyFont="1" applyFill="1" applyBorder="1" applyAlignment="1">
      <alignment horizontal="right" vertical="center" wrapText="1"/>
    </xf>
    <xf numFmtId="0" fontId="26" fillId="20" borderId="12" xfId="0" applyFont="1" applyFill="1" applyBorder="1" applyAlignment="1">
      <alignment horizontal="right" vertical="center" wrapText="1"/>
    </xf>
    <xf numFmtId="2" fontId="26" fillId="20" borderId="21" xfId="0" applyNumberFormat="1" applyFont="1" applyFill="1" applyBorder="1" applyAlignment="1">
      <alignment horizontal="right" vertical="center" wrapText="1"/>
    </xf>
    <xf numFmtId="2" fontId="26" fillId="20" borderId="34" xfId="0" applyNumberFormat="1" applyFont="1" applyFill="1" applyBorder="1" applyAlignment="1">
      <alignment horizontal="right" vertical="center" wrapText="1"/>
    </xf>
    <xf numFmtId="2" fontId="26" fillId="20" borderId="35" xfId="0" applyNumberFormat="1" applyFont="1" applyFill="1" applyBorder="1" applyAlignment="1">
      <alignment horizontal="right" vertical="center" wrapText="1"/>
    </xf>
    <xf numFmtId="0" fontId="26" fillId="21" borderId="11" xfId="0" applyFont="1" applyFill="1" applyBorder="1" applyAlignment="1">
      <alignment horizontal="right" vertical="center" wrapText="1"/>
    </xf>
    <xf numFmtId="0" fontId="26" fillId="21" borderId="30" xfId="0" applyFont="1" applyFill="1" applyBorder="1" applyAlignment="1">
      <alignment horizontal="right" vertical="center" wrapText="1"/>
    </xf>
    <xf numFmtId="0" fontId="26" fillId="21" borderId="12" xfId="0" applyFont="1" applyFill="1" applyBorder="1" applyAlignment="1">
      <alignment horizontal="right" vertical="center" wrapText="1"/>
    </xf>
    <xf numFmtId="0" fontId="26" fillId="21" borderId="10" xfId="0" applyFont="1" applyFill="1" applyBorder="1" applyAlignment="1">
      <alignment horizontal="right" vertical="center" wrapText="1"/>
    </xf>
    <xf numFmtId="0" fontId="26" fillId="22" borderId="21" xfId="0" applyFont="1" applyFill="1" applyBorder="1" applyAlignment="1">
      <alignment horizontal="left" vertical="center" wrapText="1"/>
    </xf>
    <xf numFmtId="0" fontId="26" fillId="22" borderId="34" xfId="0" applyFont="1" applyFill="1" applyBorder="1" applyAlignment="1">
      <alignment horizontal="left" vertical="center" wrapText="1"/>
    </xf>
    <xf numFmtId="0" fontId="26" fillId="22" borderId="35" xfId="0" applyFont="1" applyFill="1" applyBorder="1" applyAlignment="1">
      <alignment horizontal="left" vertical="center" wrapText="1"/>
    </xf>
    <xf numFmtId="2" fontId="26" fillId="20" borderId="36" xfId="0" applyNumberFormat="1" applyFont="1" applyFill="1" applyBorder="1" applyAlignment="1">
      <alignment horizontal="right" vertical="center" wrapText="1"/>
    </xf>
    <xf numFmtId="0" fontId="26" fillId="20" borderId="15" xfId="0" applyFont="1" applyFill="1" applyBorder="1" applyAlignment="1">
      <alignment horizontal="right" vertical="center" wrapText="1"/>
    </xf>
    <xf numFmtId="0" fontId="26" fillId="20" borderId="31" xfId="0" applyFont="1" applyFill="1" applyBorder="1" applyAlignment="1">
      <alignment horizontal="right" vertical="center" wrapText="1"/>
    </xf>
    <xf numFmtId="0" fontId="26" fillId="20" borderId="27" xfId="0" applyFont="1" applyFill="1" applyBorder="1" applyAlignment="1">
      <alignment horizontal="right" vertical="center" wrapText="1"/>
    </xf>
    <xf numFmtId="0" fontId="26" fillId="23" borderId="21" xfId="0" applyFont="1" applyFill="1" applyBorder="1" applyAlignment="1">
      <alignment horizontal="left" vertical="center"/>
    </xf>
    <xf numFmtId="0" fontId="26" fillId="23" borderId="34" xfId="0" applyFont="1" applyFill="1" applyBorder="1" applyAlignment="1">
      <alignment horizontal="left" vertical="center"/>
    </xf>
    <xf numFmtId="0" fontId="26" fillId="23" borderId="35" xfId="0" applyFont="1" applyFill="1" applyBorder="1" applyAlignment="1">
      <alignment horizontal="left" vertical="center"/>
    </xf>
    <xf numFmtId="0" fontId="26" fillId="23" borderId="21" xfId="0" applyFont="1" applyFill="1" applyBorder="1" applyAlignment="1">
      <alignment horizontal="left" vertical="center" wrapText="1"/>
    </xf>
    <xf numFmtId="0" fontId="26" fillId="23" borderId="34" xfId="0" applyFont="1" applyFill="1" applyBorder="1" applyAlignment="1">
      <alignment horizontal="left" vertical="center" wrapText="1"/>
    </xf>
    <xf numFmtId="0" fontId="26" fillId="23" borderId="35" xfId="0" applyFont="1" applyFill="1" applyBorder="1" applyAlignment="1">
      <alignment horizontal="left" vertical="center" wrapText="1"/>
    </xf>
    <xf numFmtId="0" fontId="26" fillId="20" borderId="10" xfId="0" applyFont="1" applyFill="1" applyBorder="1" applyAlignment="1">
      <alignment horizontal="right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0" fontId="26" fillId="4" borderId="28" xfId="0" applyFont="1" applyFill="1" applyBorder="1" applyAlignment="1">
      <alignment horizontal="center" vertical="center" wrapText="1"/>
    </xf>
    <xf numFmtId="0" fontId="26" fillId="4" borderId="37" xfId="0" applyFont="1" applyFill="1" applyBorder="1" applyAlignment="1">
      <alignment horizontal="center" vertical="center" wrapText="1"/>
    </xf>
    <xf numFmtId="0" fontId="26" fillId="2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6" fillId="4" borderId="38" xfId="0" applyFont="1" applyFill="1" applyBorder="1" applyAlignment="1">
      <alignment horizontal="center" vertical="center" wrapText="1"/>
    </xf>
    <xf numFmtId="0" fontId="26" fillId="4" borderId="39" xfId="0" applyFont="1" applyFill="1" applyBorder="1" applyAlignment="1">
      <alignment horizontal="center" vertical="center" wrapText="1"/>
    </xf>
    <xf numFmtId="2" fontId="24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20" borderId="13" xfId="0" applyFont="1" applyFill="1" applyBorder="1" applyAlignment="1">
      <alignment horizontal="right" vertical="center" wrapText="1"/>
    </xf>
    <xf numFmtId="0" fontId="26" fillId="21" borderId="10" xfId="0" applyFont="1" applyFill="1" applyBorder="1" applyAlignment="1">
      <alignment horizontal="right" vertical="top" wrapText="1"/>
    </xf>
    <xf numFmtId="0" fontId="26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4" borderId="11" xfId="0" applyFont="1" applyFill="1" applyBorder="1" applyAlignment="1">
      <alignment horizontal="left" vertical="top" wrapText="1"/>
    </xf>
    <xf numFmtId="0" fontId="23" fillId="4" borderId="12" xfId="0" applyFont="1" applyFill="1" applyBorder="1" applyAlignment="1">
      <alignment horizontal="left" vertical="top" wrapText="1"/>
    </xf>
    <xf numFmtId="0" fontId="23" fillId="0" borderId="38" xfId="0" applyFont="1" applyFill="1" applyBorder="1" applyAlignment="1">
      <alignment horizontal="left" vertical="top" wrapText="1"/>
    </xf>
    <xf numFmtId="0" fontId="23" fillId="0" borderId="39" xfId="0" applyFont="1" applyFill="1" applyBorder="1" applyAlignment="1">
      <alignment horizontal="left" vertical="top" wrapText="1"/>
    </xf>
    <xf numFmtId="0" fontId="23" fillId="0" borderId="38" xfId="0" applyFont="1" applyFill="1" applyBorder="1" applyAlignment="1">
      <alignment horizontal="left" vertical="center" wrapText="1"/>
    </xf>
    <xf numFmtId="0" fontId="23" fillId="0" borderId="39" xfId="0" applyFont="1" applyFill="1" applyBorder="1" applyAlignment="1">
      <alignment horizontal="left" vertical="center" wrapText="1"/>
    </xf>
    <xf numFmtId="0" fontId="26" fillId="22" borderId="21" xfId="0" applyFont="1" applyFill="1" applyBorder="1" applyAlignment="1">
      <alignment horizontal="left" vertical="top" wrapText="1"/>
    </xf>
    <xf numFmtId="0" fontId="26" fillId="22" borderId="34" xfId="0" applyFont="1" applyFill="1" applyBorder="1" applyAlignment="1">
      <alignment horizontal="left" vertical="top" wrapText="1"/>
    </xf>
    <xf numFmtId="0" fontId="26" fillId="22" borderId="35" xfId="0" applyFont="1" applyFill="1" applyBorder="1" applyAlignment="1">
      <alignment horizontal="left" vertical="top" wrapText="1"/>
    </xf>
    <xf numFmtId="0" fontId="26" fillId="0" borderId="40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23" fillId="4" borderId="28" xfId="0" applyFont="1" applyFill="1" applyBorder="1" applyAlignment="1">
      <alignment horizontal="center" vertical="center" wrapText="1"/>
    </xf>
    <xf numFmtId="0" fontId="23" fillId="4" borderId="42" xfId="0" applyFont="1" applyFill="1" applyBorder="1" applyAlignment="1">
      <alignment horizontal="center" vertical="center" wrapText="1"/>
    </xf>
    <xf numFmtId="0" fontId="26" fillId="24" borderId="21" xfId="0" applyFont="1" applyFill="1" applyBorder="1" applyAlignment="1">
      <alignment horizontal="left" vertical="center" wrapText="1"/>
    </xf>
    <xf numFmtId="0" fontId="26" fillId="24" borderId="34" xfId="0" applyFont="1" applyFill="1" applyBorder="1" applyAlignment="1">
      <alignment horizontal="left" vertical="center" wrapText="1"/>
    </xf>
    <xf numFmtId="0" fontId="26" fillId="24" borderId="35" xfId="0" applyFont="1" applyFill="1" applyBorder="1" applyAlignment="1">
      <alignment horizontal="left" vertical="center" wrapText="1"/>
    </xf>
    <xf numFmtId="0" fontId="23" fillId="4" borderId="28" xfId="0" applyFont="1" applyFill="1" applyBorder="1" applyAlignment="1">
      <alignment horizontal="left" vertical="top" wrapText="1"/>
    </xf>
    <xf numFmtId="0" fontId="23" fillId="4" borderId="42" xfId="0" applyFont="1" applyFill="1" applyBorder="1" applyAlignment="1">
      <alignment horizontal="left" vertical="top" wrapText="1"/>
    </xf>
    <xf numFmtId="0" fontId="23" fillId="4" borderId="33" xfId="0" applyFont="1" applyFill="1" applyBorder="1" applyAlignment="1">
      <alignment horizontal="center" vertical="top" wrapText="1"/>
    </xf>
    <xf numFmtId="0" fontId="23" fillId="4" borderId="43" xfId="0" applyFont="1" applyFill="1" applyBorder="1" applyAlignment="1">
      <alignment horizontal="center" vertical="top" wrapText="1"/>
    </xf>
    <xf numFmtId="0" fontId="23" fillId="4" borderId="13" xfId="0" applyFont="1" applyFill="1" applyBorder="1" applyAlignment="1">
      <alignment horizontal="left" vertical="top" wrapText="1"/>
    </xf>
    <xf numFmtId="2" fontId="23" fillId="0" borderId="13" xfId="0" applyNumberFormat="1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7" fillId="4" borderId="11" xfId="0" applyFont="1" applyFill="1" applyBorder="1" applyAlignment="1">
      <alignment horizontal="center" vertical="center" wrapText="1"/>
    </xf>
    <xf numFmtId="0" fontId="27" fillId="4" borderId="12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6" fillId="4" borderId="44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6" fillId="4" borderId="13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2"/>
  <sheetViews>
    <sheetView tabSelected="1" zoomScale="87" zoomScaleNormal="87" zoomScaleSheetLayoutView="71" zoomScalePageLayoutView="0" workbookViewId="0" topLeftCell="A1">
      <selection activeCell="G1" sqref="G1:I1"/>
    </sheetView>
  </sheetViews>
  <sheetFormatPr defaultColWidth="9.140625" defaultRowHeight="12.75"/>
  <cols>
    <col min="1" max="1" width="5.00390625" style="0" customWidth="1"/>
    <col min="2" max="2" width="71.8515625" style="217" customWidth="1"/>
    <col min="3" max="3" width="22.57421875" style="0" bestFit="1" customWidth="1"/>
    <col min="4" max="4" width="11.28125" style="217" bestFit="1" customWidth="1"/>
    <col min="5" max="5" width="13.28125" style="217" bestFit="1" customWidth="1"/>
    <col min="6" max="6" width="11.140625" style="217" customWidth="1"/>
    <col min="7" max="7" width="14.421875" style="217" customWidth="1"/>
    <col min="8" max="8" width="16.8515625" style="217" customWidth="1"/>
    <col min="9" max="9" width="18.00390625" style="217" customWidth="1"/>
    <col min="10" max="10" width="12.00390625" style="273" customWidth="1"/>
    <col min="11" max="11" width="12.00390625" style="217" customWidth="1"/>
    <col min="12" max="12" width="15.421875" style="217" customWidth="1"/>
  </cols>
  <sheetData>
    <row r="1" spans="7:9" ht="12.75">
      <c r="G1" s="365" t="s">
        <v>320</v>
      </c>
      <c r="H1" s="365"/>
      <c r="I1" s="365"/>
    </row>
    <row r="2" spans="2:12" s="27" customFormat="1" ht="18" customHeight="1">
      <c r="B2" s="173"/>
      <c r="D2" s="173"/>
      <c r="E2" s="173"/>
      <c r="F2" s="173"/>
      <c r="G2" s="366" t="s">
        <v>279</v>
      </c>
      <c r="H2" s="366"/>
      <c r="I2" s="366"/>
      <c r="J2" s="218"/>
      <c r="K2" s="173"/>
      <c r="L2" s="173"/>
    </row>
    <row r="3" spans="1:12" s="27" customFormat="1" ht="12.75" customHeight="1">
      <c r="A3" s="172"/>
      <c r="B3" s="187"/>
      <c r="C3" s="172"/>
      <c r="D3" s="187"/>
      <c r="E3" s="219"/>
      <c r="F3" s="220"/>
      <c r="G3" s="316"/>
      <c r="H3" s="316"/>
      <c r="I3" s="316"/>
      <c r="J3" s="218"/>
      <c r="K3" s="173"/>
      <c r="L3" s="173"/>
    </row>
    <row r="4" spans="1:12" s="27" customFormat="1" ht="19.5" customHeight="1">
      <c r="A4" s="280" t="s">
        <v>319</v>
      </c>
      <c r="B4" s="280"/>
      <c r="C4" s="280"/>
      <c r="D4" s="280"/>
      <c r="E4" s="280"/>
      <c r="F4" s="280"/>
      <c r="G4" s="280"/>
      <c r="H4" s="280"/>
      <c r="I4" s="280"/>
      <c r="J4" s="218"/>
      <c r="K4" s="173"/>
      <c r="L4" s="173"/>
    </row>
    <row r="5" spans="1:12" s="27" customFormat="1" ht="19.5" customHeight="1">
      <c r="A5" s="279" t="s">
        <v>318</v>
      </c>
      <c r="B5" s="280"/>
      <c r="C5" s="280"/>
      <c r="D5" s="280"/>
      <c r="E5" s="280"/>
      <c r="F5" s="280"/>
      <c r="G5" s="280"/>
      <c r="H5" s="280"/>
      <c r="I5" s="280"/>
      <c r="J5" s="218"/>
      <c r="K5" s="173"/>
      <c r="L5" s="173"/>
    </row>
    <row r="6" spans="1:12" s="27" customFormat="1" ht="18.75" customHeight="1">
      <c r="A6" s="317"/>
      <c r="B6" s="318"/>
      <c r="C6" s="318"/>
      <c r="D6" s="318"/>
      <c r="E6" s="318"/>
      <c r="F6" s="318"/>
      <c r="G6" s="318"/>
      <c r="H6" s="318"/>
      <c r="I6" s="318"/>
      <c r="J6" s="218"/>
      <c r="K6" s="173"/>
      <c r="L6" s="173"/>
    </row>
    <row r="7" spans="1:12" s="29" customFormat="1" ht="20.25" customHeight="1">
      <c r="A7" s="347" t="s">
        <v>249</v>
      </c>
      <c r="B7" s="347"/>
      <c r="C7" s="347"/>
      <c r="D7" s="347"/>
      <c r="E7" s="347"/>
      <c r="F7" s="347"/>
      <c r="G7" s="347"/>
      <c r="H7" s="347"/>
      <c r="I7" s="347"/>
      <c r="J7" s="221"/>
      <c r="K7" s="222"/>
      <c r="L7" s="222"/>
    </row>
    <row r="8" spans="1:10" s="33" customFormat="1" ht="33.75">
      <c r="A8" s="30" t="s">
        <v>250</v>
      </c>
      <c r="B8" s="30" t="s">
        <v>251</v>
      </c>
      <c r="C8" s="30" t="s">
        <v>252</v>
      </c>
      <c r="D8" s="30" t="s">
        <v>253</v>
      </c>
      <c r="E8" s="31" t="s">
        <v>254</v>
      </c>
      <c r="F8" s="30" t="s">
        <v>255</v>
      </c>
      <c r="G8" s="31" t="s">
        <v>256</v>
      </c>
      <c r="H8" s="30" t="s">
        <v>257</v>
      </c>
      <c r="I8" s="30" t="s">
        <v>258</v>
      </c>
      <c r="J8" s="32"/>
    </row>
    <row r="9" spans="1:12" s="21" customFormat="1" ht="48.75" customHeight="1">
      <c r="A9" s="34">
        <v>1</v>
      </c>
      <c r="B9" s="114" t="s">
        <v>234</v>
      </c>
      <c r="C9" s="35">
        <v>1000</v>
      </c>
      <c r="D9" s="36">
        <v>0</v>
      </c>
      <c r="E9" s="37">
        <f aca="true" t="shared" si="0" ref="E9:E18">C9*D9</f>
        <v>0</v>
      </c>
      <c r="F9" s="38">
        <v>8</v>
      </c>
      <c r="G9" s="37">
        <f aca="true" t="shared" si="1" ref="G9:G18">E9*1.08</f>
        <v>0</v>
      </c>
      <c r="H9" s="223" t="s">
        <v>259</v>
      </c>
      <c r="I9" s="223" t="s">
        <v>259</v>
      </c>
      <c r="J9" s="224"/>
      <c r="K9" s="33"/>
      <c r="L9" s="33"/>
    </row>
    <row r="10" spans="1:12" s="21" customFormat="1" ht="40.5" customHeight="1">
      <c r="A10" s="34">
        <v>2</v>
      </c>
      <c r="B10" s="114" t="s">
        <v>233</v>
      </c>
      <c r="C10" s="39" t="s">
        <v>34</v>
      </c>
      <c r="D10" s="36">
        <v>0</v>
      </c>
      <c r="E10" s="37">
        <f t="shared" si="0"/>
        <v>0</v>
      </c>
      <c r="F10" s="38">
        <v>8</v>
      </c>
      <c r="G10" s="37">
        <f t="shared" si="1"/>
        <v>0</v>
      </c>
      <c r="H10" s="223" t="s">
        <v>259</v>
      </c>
      <c r="I10" s="223" t="s">
        <v>259</v>
      </c>
      <c r="J10" s="224"/>
      <c r="K10" s="33"/>
      <c r="L10" s="33"/>
    </row>
    <row r="11" spans="1:12" s="21" customFormat="1" ht="40.5" customHeight="1">
      <c r="A11" s="34">
        <v>3</v>
      </c>
      <c r="B11" s="114" t="s">
        <v>232</v>
      </c>
      <c r="C11" s="39" t="s">
        <v>246</v>
      </c>
      <c r="D11" s="36">
        <v>0</v>
      </c>
      <c r="E11" s="37">
        <f t="shared" si="0"/>
        <v>0</v>
      </c>
      <c r="F11" s="38">
        <v>8</v>
      </c>
      <c r="G11" s="37">
        <f t="shared" si="1"/>
        <v>0</v>
      </c>
      <c r="H11" s="223" t="s">
        <v>259</v>
      </c>
      <c r="I11" s="223" t="s">
        <v>259</v>
      </c>
      <c r="J11" s="224"/>
      <c r="K11" s="33"/>
      <c r="L11" s="33"/>
    </row>
    <row r="12" spans="1:12" s="21" customFormat="1" ht="39" customHeight="1">
      <c r="A12" s="34">
        <v>4</v>
      </c>
      <c r="B12" s="114" t="s">
        <v>231</v>
      </c>
      <c r="C12" s="39" t="s">
        <v>35</v>
      </c>
      <c r="D12" s="36">
        <v>0</v>
      </c>
      <c r="E12" s="37">
        <f t="shared" si="0"/>
        <v>0</v>
      </c>
      <c r="F12" s="38">
        <v>8</v>
      </c>
      <c r="G12" s="37">
        <f t="shared" si="1"/>
        <v>0</v>
      </c>
      <c r="H12" s="223" t="s">
        <v>259</v>
      </c>
      <c r="I12" s="223" t="s">
        <v>259</v>
      </c>
      <c r="J12" s="224"/>
      <c r="K12" s="33"/>
      <c r="L12" s="33"/>
    </row>
    <row r="13" spans="1:12" s="21" customFormat="1" ht="42" customHeight="1">
      <c r="A13" s="34">
        <v>5</v>
      </c>
      <c r="B13" s="114" t="s">
        <v>230</v>
      </c>
      <c r="C13" s="39" t="s">
        <v>42</v>
      </c>
      <c r="D13" s="36">
        <v>0</v>
      </c>
      <c r="E13" s="37">
        <f t="shared" si="0"/>
        <v>0</v>
      </c>
      <c r="F13" s="38">
        <v>8</v>
      </c>
      <c r="G13" s="37">
        <f t="shared" si="1"/>
        <v>0</v>
      </c>
      <c r="H13" s="223" t="s">
        <v>259</v>
      </c>
      <c r="I13" s="223" t="s">
        <v>259</v>
      </c>
      <c r="J13" s="224"/>
      <c r="K13" s="33"/>
      <c r="L13" s="33"/>
    </row>
    <row r="14" spans="1:12" s="21" customFormat="1" ht="45" customHeight="1">
      <c r="A14" s="34">
        <v>6</v>
      </c>
      <c r="B14" s="114" t="s">
        <v>229</v>
      </c>
      <c r="C14" s="39" t="s">
        <v>247</v>
      </c>
      <c r="D14" s="36">
        <v>0</v>
      </c>
      <c r="E14" s="37">
        <f t="shared" si="0"/>
        <v>0</v>
      </c>
      <c r="F14" s="38">
        <v>8</v>
      </c>
      <c r="G14" s="37">
        <f t="shared" si="1"/>
        <v>0</v>
      </c>
      <c r="H14" s="223"/>
      <c r="I14" s="223"/>
      <c r="J14" s="224"/>
      <c r="K14" s="33"/>
      <c r="L14" s="33"/>
    </row>
    <row r="15" spans="1:12" s="21" customFormat="1" ht="43.5" customHeight="1">
      <c r="A15" s="34">
        <v>7</v>
      </c>
      <c r="B15" s="114" t="s">
        <v>228</v>
      </c>
      <c r="C15" s="35">
        <v>400</v>
      </c>
      <c r="D15" s="36">
        <v>0</v>
      </c>
      <c r="E15" s="37">
        <f t="shared" si="0"/>
        <v>0</v>
      </c>
      <c r="F15" s="38">
        <v>8</v>
      </c>
      <c r="G15" s="37">
        <f t="shared" si="1"/>
        <v>0</v>
      </c>
      <c r="H15" s="225"/>
      <c r="I15" s="225"/>
      <c r="J15" s="224"/>
      <c r="K15" s="33"/>
      <c r="L15" s="33"/>
    </row>
    <row r="16" spans="1:12" s="42" customFormat="1" ht="41.25" customHeight="1">
      <c r="A16" s="34">
        <v>8</v>
      </c>
      <c r="B16" s="114" t="s">
        <v>13</v>
      </c>
      <c r="C16" s="40" t="s">
        <v>265</v>
      </c>
      <c r="D16" s="36">
        <v>0</v>
      </c>
      <c r="E16" s="37">
        <f>C16*D16</f>
        <v>0</v>
      </c>
      <c r="F16" s="38">
        <v>8</v>
      </c>
      <c r="G16" s="37">
        <f>E16*1.08</f>
        <v>0</v>
      </c>
      <c r="H16" s="114"/>
      <c r="I16" s="114"/>
      <c r="J16" s="226"/>
      <c r="K16" s="73"/>
      <c r="L16" s="73"/>
    </row>
    <row r="17" spans="1:12" s="21" customFormat="1" ht="36.75" customHeight="1">
      <c r="A17" s="34">
        <v>9</v>
      </c>
      <c r="B17" s="114" t="s">
        <v>33</v>
      </c>
      <c r="C17" s="39" t="s">
        <v>36</v>
      </c>
      <c r="D17" s="36">
        <v>0</v>
      </c>
      <c r="E17" s="37">
        <f t="shared" si="0"/>
        <v>0</v>
      </c>
      <c r="F17" s="38">
        <v>8</v>
      </c>
      <c r="G17" s="37">
        <f t="shared" si="1"/>
        <v>0</v>
      </c>
      <c r="H17" s="225"/>
      <c r="I17" s="225"/>
      <c r="J17" s="224"/>
      <c r="K17" s="33"/>
      <c r="L17" s="33"/>
    </row>
    <row r="18" spans="1:12" s="21" customFormat="1" ht="40.5" customHeight="1">
      <c r="A18" s="34">
        <v>10</v>
      </c>
      <c r="B18" s="114" t="s">
        <v>227</v>
      </c>
      <c r="C18" s="39" t="s">
        <v>245</v>
      </c>
      <c r="D18" s="36">
        <v>0</v>
      </c>
      <c r="E18" s="37">
        <f t="shared" si="0"/>
        <v>0</v>
      </c>
      <c r="F18" s="38">
        <v>8</v>
      </c>
      <c r="G18" s="37">
        <f t="shared" si="1"/>
        <v>0</v>
      </c>
      <c r="H18" s="225"/>
      <c r="I18" s="225"/>
      <c r="J18" s="224"/>
      <c r="K18" s="33"/>
      <c r="L18" s="33"/>
    </row>
    <row r="19" spans="1:12" s="21" customFormat="1" ht="18.75" customHeight="1">
      <c r="A19" s="319" t="s">
        <v>260</v>
      </c>
      <c r="B19" s="319"/>
      <c r="C19" s="319"/>
      <c r="D19" s="319"/>
      <c r="E19" s="178">
        <f>SUM(E9:E18)</f>
        <v>0</v>
      </c>
      <c r="F19" s="179" t="s">
        <v>261</v>
      </c>
      <c r="G19" s="178">
        <f>SUM(G9:G18)</f>
        <v>0</v>
      </c>
      <c r="H19" s="179" t="s">
        <v>261</v>
      </c>
      <c r="I19" s="179" t="s">
        <v>261</v>
      </c>
      <c r="J19" s="193"/>
      <c r="K19" s="33"/>
      <c r="L19" s="33"/>
    </row>
    <row r="20" spans="2:12" s="21" customFormat="1" ht="15.75" customHeight="1">
      <c r="B20" s="33"/>
      <c r="D20" s="33"/>
      <c r="E20" s="33"/>
      <c r="F20" s="33"/>
      <c r="G20" s="33"/>
      <c r="H20" s="33"/>
      <c r="I20" s="33"/>
      <c r="J20" s="193"/>
      <c r="K20" s="33"/>
      <c r="L20" s="33"/>
    </row>
    <row r="21" spans="1:12" s="21" customFormat="1" ht="21" customHeight="1">
      <c r="A21" s="347" t="s">
        <v>262</v>
      </c>
      <c r="B21" s="347"/>
      <c r="C21" s="347"/>
      <c r="D21" s="347"/>
      <c r="E21" s="347"/>
      <c r="F21" s="347"/>
      <c r="G21" s="347"/>
      <c r="H21" s="347"/>
      <c r="I21" s="347"/>
      <c r="J21" s="221"/>
      <c r="K21" s="33"/>
      <c r="L21" s="33"/>
    </row>
    <row r="22" spans="1:10" s="33" customFormat="1" ht="33.75">
      <c r="A22" s="43" t="s">
        <v>250</v>
      </c>
      <c r="B22" s="43" t="s">
        <v>45</v>
      </c>
      <c r="C22" s="43" t="s">
        <v>252</v>
      </c>
      <c r="D22" s="43" t="s">
        <v>253</v>
      </c>
      <c r="E22" s="44" t="s">
        <v>254</v>
      </c>
      <c r="F22" s="43" t="s">
        <v>255</v>
      </c>
      <c r="G22" s="44" t="s">
        <v>256</v>
      </c>
      <c r="H22" s="43" t="s">
        <v>257</v>
      </c>
      <c r="I22" s="43" t="s">
        <v>258</v>
      </c>
      <c r="J22" s="32"/>
    </row>
    <row r="23" spans="1:12" s="42" customFormat="1" ht="360.75" customHeight="1">
      <c r="A23" s="34">
        <v>1</v>
      </c>
      <c r="B23" s="114" t="s">
        <v>306</v>
      </c>
      <c r="C23" s="38">
        <v>400</v>
      </c>
      <c r="D23" s="41">
        <v>0</v>
      </c>
      <c r="E23" s="45">
        <f>C23*D23</f>
        <v>0</v>
      </c>
      <c r="F23" s="38">
        <v>8</v>
      </c>
      <c r="G23" s="45">
        <f>E23*1.08</f>
        <v>0</v>
      </c>
      <c r="H23" s="114"/>
      <c r="I23" s="114"/>
      <c r="J23" s="224"/>
      <c r="K23" s="73"/>
      <c r="L23" s="73"/>
    </row>
    <row r="24" spans="1:12" s="21" customFormat="1" ht="357" customHeight="1">
      <c r="A24" s="34">
        <v>2</v>
      </c>
      <c r="B24" s="114" t="s">
        <v>222</v>
      </c>
      <c r="C24" s="35">
        <v>1200</v>
      </c>
      <c r="D24" s="41">
        <v>0</v>
      </c>
      <c r="E24" s="46">
        <f>C24*D24</f>
        <v>0</v>
      </c>
      <c r="F24" s="47">
        <v>8</v>
      </c>
      <c r="G24" s="46">
        <f>E24*1.08</f>
        <v>0</v>
      </c>
      <c r="H24" s="188"/>
      <c r="I24" s="188"/>
      <c r="J24" s="224"/>
      <c r="K24" s="33"/>
      <c r="L24" s="33"/>
    </row>
    <row r="25" spans="1:12" s="21" customFormat="1" ht="330" customHeight="1">
      <c r="A25" s="34">
        <v>3</v>
      </c>
      <c r="B25" s="188" t="s">
        <v>1</v>
      </c>
      <c r="C25" s="26">
        <v>3500</v>
      </c>
      <c r="D25" s="36">
        <v>32.5</v>
      </c>
      <c r="E25" s="227">
        <v>0</v>
      </c>
      <c r="F25" s="35">
        <v>8</v>
      </c>
      <c r="G25" s="227">
        <f>E25*1.08</f>
        <v>0</v>
      </c>
      <c r="H25" s="188"/>
      <c r="I25" s="188"/>
      <c r="J25" s="224"/>
      <c r="K25" s="33"/>
      <c r="L25" s="33"/>
    </row>
    <row r="26" spans="1:12" s="21" customFormat="1" ht="18.75" customHeight="1">
      <c r="A26" s="48"/>
      <c r="B26" s="319" t="s">
        <v>2</v>
      </c>
      <c r="C26" s="319"/>
      <c r="D26" s="319"/>
      <c r="E26" s="178">
        <f>SUM(E23:E25)</f>
        <v>0</v>
      </c>
      <c r="F26" s="179" t="s">
        <v>261</v>
      </c>
      <c r="G26" s="178">
        <f>SUM(G23:G25)</f>
        <v>0</v>
      </c>
      <c r="H26" s="179" t="s">
        <v>261</v>
      </c>
      <c r="I26" s="179" t="s">
        <v>261</v>
      </c>
      <c r="J26" s="193"/>
      <c r="K26" s="33"/>
      <c r="L26" s="33"/>
    </row>
    <row r="27" spans="1:12" s="21" customFormat="1" ht="18" customHeight="1">
      <c r="A27" s="49"/>
      <c r="B27" s="174"/>
      <c r="C27" s="50"/>
      <c r="D27" s="174"/>
      <c r="E27" s="228"/>
      <c r="F27" s="174"/>
      <c r="G27" s="228"/>
      <c r="H27" s="174"/>
      <c r="I27" s="174"/>
      <c r="J27" s="193"/>
      <c r="K27" s="33"/>
      <c r="L27" s="33"/>
    </row>
    <row r="28" spans="1:12" s="21" customFormat="1" ht="18" customHeight="1">
      <c r="A28" s="301" t="s">
        <v>239</v>
      </c>
      <c r="B28" s="302"/>
      <c r="C28" s="302"/>
      <c r="D28" s="302"/>
      <c r="E28" s="302"/>
      <c r="F28" s="302"/>
      <c r="G28" s="302"/>
      <c r="H28" s="302"/>
      <c r="I28" s="302"/>
      <c r="J28" s="303"/>
      <c r="K28" s="33"/>
      <c r="L28" s="33"/>
    </row>
    <row r="29" spans="1:10" s="33" customFormat="1" ht="30.75" customHeight="1">
      <c r="A29" s="51" t="s">
        <v>250</v>
      </c>
      <c r="B29" s="51" t="s">
        <v>45</v>
      </c>
      <c r="C29" s="51" t="s">
        <v>252</v>
      </c>
      <c r="D29" s="51" t="s">
        <v>253</v>
      </c>
      <c r="E29" s="52" t="s">
        <v>254</v>
      </c>
      <c r="F29" s="51" t="s">
        <v>255</v>
      </c>
      <c r="G29" s="52" t="s">
        <v>256</v>
      </c>
      <c r="H29" s="51" t="s">
        <v>257</v>
      </c>
      <c r="I29" s="321" t="s">
        <v>258</v>
      </c>
      <c r="J29" s="322"/>
    </row>
    <row r="30" spans="1:12" s="21" customFormat="1" ht="199.5" customHeight="1">
      <c r="A30" s="53">
        <v>1</v>
      </c>
      <c r="B30" s="189" t="s">
        <v>31</v>
      </c>
      <c r="C30" s="54">
        <v>1200</v>
      </c>
      <c r="D30" s="23">
        <v>0</v>
      </c>
      <c r="E30" s="24">
        <f>C30*D30</f>
        <v>0</v>
      </c>
      <c r="F30" s="25">
        <v>8</v>
      </c>
      <c r="G30" s="24">
        <f>E30*1.08</f>
        <v>0</v>
      </c>
      <c r="H30" s="189"/>
      <c r="I30" s="348"/>
      <c r="J30" s="349"/>
      <c r="K30" s="33"/>
      <c r="L30" s="33"/>
    </row>
    <row r="31" spans="1:12" s="21" customFormat="1" ht="28.5" customHeight="1">
      <c r="A31" s="53">
        <v>2</v>
      </c>
      <c r="B31" s="189" t="s">
        <v>280</v>
      </c>
      <c r="C31" s="54">
        <v>100</v>
      </c>
      <c r="D31" s="23">
        <v>0</v>
      </c>
      <c r="E31" s="24">
        <f>C31*D31</f>
        <v>0</v>
      </c>
      <c r="F31" s="25">
        <v>8</v>
      </c>
      <c r="G31" s="24">
        <f>E31*1.08</f>
        <v>0</v>
      </c>
      <c r="H31" s="189"/>
      <c r="I31" s="348"/>
      <c r="J31" s="349"/>
      <c r="K31" s="33"/>
      <c r="L31" s="33"/>
    </row>
    <row r="32" spans="1:12" s="21" customFormat="1" ht="195.75" customHeight="1">
      <c r="A32" s="53">
        <v>3</v>
      </c>
      <c r="B32" s="166" t="s">
        <v>263</v>
      </c>
      <c r="C32" s="25">
        <v>50</v>
      </c>
      <c r="D32" s="23">
        <v>0</v>
      </c>
      <c r="E32" s="24">
        <f>C32*D32</f>
        <v>0</v>
      </c>
      <c r="F32" s="25">
        <v>8</v>
      </c>
      <c r="G32" s="24">
        <f>E32*1.08</f>
        <v>0</v>
      </c>
      <c r="H32" s="229"/>
      <c r="I32" s="350"/>
      <c r="J32" s="351"/>
      <c r="K32" s="33"/>
      <c r="L32" s="33"/>
    </row>
    <row r="33" spans="1:12" s="21" customFormat="1" ht="20.25" customHeight="1">
      <c r="A33" s="281" t="s">
        <v>2</v>
      </c>
      <c r="B33" s="282"/>
      <c r="C33" s="282"/>
      <c r="D33" s="283"/>
      <c r="E33" s="144">
        <f>SUM(E30:E32)</f>
        <v>0</v>
      </c>
      <c r="F33" s="143" t="s">
        <v>261</v>
      </c>
      <c r="G33" s="144">
        <f>SUM(G30:G32)</f>
        <v>0</v>
      </c>
      <c r="H33" s="143" t="s">
        <v>261</v>
      </c>
      <c r="I33" s="358"/>
      <c r="J33" s="359"/>
      <c r="K33" s="33"/>
      <c r="L33" s="33"/>
    </row>
    <row r="34" spans="1:12" s="21" customFormat="1" ht="17.25" customHeight="1">
      <c r="A34" s="56"/>
      <c r="B34" s="33"/>
      <c r="D34" s="33"/>
      <c r="E34" s="33"/>
      <c r="F34" s="33"/>
      <c r="G34" s="33"/>
      <c r="H34" s="33"/>
      <c r="I34" s="33"/>
      <c r="J34" s="193"/>
      <c r="K34" s="33"/>
      <c r="L34" s="33"/>
    </row>
    <row r="35" spans="1:12" s="21" customFormat="1" ht="19.5" customHeight="1">
      <c r="A35" s="298" t="s">
        <v>241</v>
      </c>
      <c r="B35" s="299"/>
      <c r="C35" s="299"/>
      <c r="D35" s="299"/>
      <c r="E35" s="299"/>
      <c r="F35" s="299"/>
      <c r="G35" s="299"/>
      <c r="H35" s="299"/>
      <c r="I35" s="299"/>
      <c r="J35" s="300"/>
      <c r="K35" s="33"/>
      <c r="L35" s="33"/>
    </row>
    <row r="36" spans="1:10" s="33" customFormat="1" ht="45" customHeight="1">
      <c r="A36" s="51" t="s">
        <v>250</v>
      </c>
      <c r="B36" s="51" t="s">
        <v>45</v>
      </c>
      <c r="C36" s="51" t="s">
        <v>252</v>
      </c>
      <c r="D36" s="51" t="s">
        <v>253</v>
      </c>
      <c r="E36" s="52" t="s">
        <v>254</v>
      </c>
      <c r="F36" s="51" t="s">
        <v>255</v>
      </c>
      <c r="G36" s="52" t="s">
        <v>256</v>
      </c>
      <c r="H36" s="51" t="s">
        <v>257</v>
      </c>
      <c r="I36" s="321" t="s">
        <v>258</v>
      </c>
      <c r="J36" s="322"/>
    </row>
    <row r="37" spans="1:12" s="21" customFormat="1" ht="26.25" customHeight="1">
      <c r="A37" s="53">
        <v>1</v>
      </c>
      <c r="B37" s="71" t="s">
        <v>281</v>
      </c>
      <c r="C37" s="25">
        <v>200</v>
      </c>
      <c r="D37" s="57">
        <v>0</v>
      </c>
      <c r="E37" s="58">
        <f aca="true" t="shared" si="2" ref="E37:E44">C37*D37</f>
        <v>0</v>
      </c>
      <c r="F37" s="59">
        <v>8</v>
      </c>
      <c r="G37" s="58">
        <f aca="true" t="shared" si="3" ref="G37:G44">E37*1.08</f>
        <v>0</v>
      </c>
      <c r="H37" s="71"/>
      <c r="I37" s="323"/>
      <c r="J37" s="324"/>
      <c r="K37" s="33"/>
      <c r="L37" s="33"/>
    </row>
    <row r="38" spans="1:12" s="21" customFormat="1" ht="40.5" customHeight="1">
      <c r="A38" s="54">
        <v>2</v>
      </c>
      <c r="B38" s="166" t="s">
        <v>238</v>
      </c>
      <c r="C38" s="60">
        <v>3000</v>
      </c>
      <c r="D38" s="57">
        <v>0</v>
      </c>
      <c r="E38" s="24">
        <f t="shared" si="2"/>
        <v>0</v>
      </c>
      <c r="F38" s="25">
        <v>8</v>
      </c>
      <c r="G38" s="24">
        <f t="shared" si="3"/>
        <v>0</v>
      </c>
      <c r="H38" s="166"/>
      <c r="I38" s="336"/>
      <c r="J38" s="337"/>
      <c r="K38" s="33"/>
      <c r="L38" s="33"/>
    </row>
    <row r="39" spans="1:12" s="21" customFormat="1" ht="48.75" customHeight="1">
      <c r="A39" s="54">
        <v>3</v>
      </c>
      <c r="B39" s="166" t="s">
        <v>12</v>
      </c>
      <c r="C39" s="60">
        <v>8000</v>
      </c>
      <c r="D39" s="57">
        <v>0</v>
      </c>
      <c r="E39" s="24">
        <f>C39*D39</f>
        <v>0</v>
      </c>
      <c r="F39" s="25">
        <v>8</v>
      </c>
      <c r="G39" s="24">
        <f>E39*1.08</f>
        <v>0</v>
      </c>
      <c r="H39" s="195"/>
      <c r="I39" s="313"/>
      <c r="J39" s="313"/>
      <c r="K39" s="33"/>
      <c r="L39" s="33"/>
    </row>
    <row r="40" spans="1:12" s="21" customFormat="1" ht="26.25" customHeight="1">
      <c r="A40" s="53">
        <v>4</v>
      </c>
      <c r="B40" s="71" t="s">
        <v>282</v>
      </c>
      <c r="C40" s="25">
        <v>6000</v>
      </c>
      <c r="D40" s="57">
        <v>0</v>
      </c>
      <c r="E40" s="58">
        <f t="shared" si="2"/>
        <v>0</v>
      </c>
      <c r="F40" s="59">
        <v>8</v>
      </c>
      <c r="G40" s="58">
        <f t="shared" si="3"/>
        <v>0</v>
      </c>
      <c r="H40" s="230"/>
      <c r="I40" s="352"/>
      <c r="J40" s="353"/>
      <c r="K40" s="33"/>
      <c r="L40" s="33"/>
    </row>
    <row r="41" spans="1:12" s="21" customFormat="1" ht="28.5" customHeight="1">
      <c r="A41" s="53">
        <v>5</v>
      </c>
      <c r="B41" s="71" t="s">
        <v>283</v>
      </c>
      <c r="C41" s="25">
        <v>30000</v>
      </c>
      <c r="D41" s="57">
        <v>0</v>
      </c>
      <c r="E41" s="58">
        <f t="shared" si="2"/>
        <v>0</v>
      </c>
      <c r="F41" s="59">
        <v>8</v>
      </c>
      <c r="G41" s="58">
        <f t="shared" si="3"/>
        <v>0</v>
      </c>
      <c r="H41" s="231"/>
      <c r="I41" s="323"/>
      <c r="J41" s="324"/>
      <c r="K41" s="33"/>
      <c r="L41" s="33"/>
    </row>
    <row r="42" spans="1:12" s="21" customFormat="1" ht="88.5" customHeight="1">
      <c r="A42" s="53">
        <v>6</v>
      </c>
      <c r="B42" s="71" t="s">
        <v>3</v>
      </c>
      <c r="C42" s="25">
        <v>1000</v>
      </c>
      <c r="D42" s="57">
        <v>0</v>
      </c>
      <c r="E42" s="58">
        <f t="shared" si="2"/>
        <v>0</v>
      </c>
      <c r="F42" s="59">
        <v>8</v>
      </c>
      <c r="G42" s="58">
        <f t="shared" si="3"/>
        <v>0</v>
      </c>
      <c r="H42" s="231"/>
      <c r="I42" s="323"/>
      <c r="J42" s="324"/>
      <c r="K42" s="33"/>
      <c r="L42" s="33"/>
    </row>
    <row r="43" spans="1:12" s="21" customFormat="1" ht="38.25" customHeight="1">
      <c r="A43" s="53">
        <v>7</v>
      </c>
      <c r="B43" s="190" t="s">
        <v>32</v>
      </c>
      <c r="C43" s="25">
        <v>400</v>
      </c>
      <c r="D43" s="57">
        <v>0</v>
      </c>
      <c r="E43" s="58">
        <f t="shared" si="2"/>
        <v>0</v>
      </c>
      <c r="F43" s="59">
        <v>8</v>
      </c>
      <c r="G43" s="58">
        <f t="shared" si="3"/>
        <v>0</v>
      </c>
      <c r="H43" s="231"/>
      <c r="I43" s="354"/>
      <c r="J43" s="355"/>
      <c r="K43" s="33"/>
      <c r="L43" s="33"/>
    </row>
    <row r="44" spans="1:12" s="21" customFormat="1" ht="25.5" customHeight="1">
      <c r="A44" s="20">
        <v>8</v>
      </c>
      <c r="B44" s="191" t="s">
        <v>240</v>
      </c>
      <c r="C44" s="22">
        <v>3000</v>
      </c>
      <c r="D44" s="57">
        <v>0</v>
      </c>
      <c r="E44" s="24">
        <f t="shared" si="2"/>
        <v>0</v>
      </c>
      <c r="F44" s="25">
        <v>8</v>
      </c>
      <c r="G44" s="24">
        <f t="shared" si="3"/>
        <v>0</v>
      </c>
      <c r="H44" s="195"/>
      <c r="I44" s="313"/>
      <c r="J44" s="313"/>
      <c r="K44" s="33"/>
      <c r="L44" s="33"/>
    </row>
    <row r="45" spans="1:12" s="21" customFormat="1" ht="18.75" customHeight="1">
      <c r="A45" s="295" t="s">
        <v>2</v>
      </c>
      <c r="B45" s="296"/>
      <c r="C45" s="296"/>
      <c r="D45" s="297"/>
      <c r="E45" s="144">
        <f>SUM(E37:E44)</f>
        <v>0</v>
      </c>
      <c r="F45" s="143" t="s">
        <v>261</v>
      </c>
      <c r="G45" s="144">
        <f>SUM(G37:G44)</f>
        <v>0</v>
      </c>
      <c r="H45" s="180" t="s">
        <v>261</v>
      </c>
      <c r="I45" s="309" t="s">
        <v>261</v>
      </c>
      <c r="J45" s="309"/>
      <c r="K45" s="33"/>
      <c r="L45" s="33"/>
    </row>
    <row r="46" spans="1:12" s="21" customFormat="1" ht="11.25">
      <c r="A46" s="56"/>
      <c r="B46" s="33"/>
      <c r="D46" s="33"/>
      <c r="E46" s="33"/>
      <c r="F46" s="33"/>
      <c r="G46" s="33"/>
      <c r="H46" s="33"/>
      <c r="I46" s="33"/>
      <c r="J46" s="193"/>
      <c r="K46" s="33"/>
      <c r="L46" s="33"/>
    </row>
    <row r="47" spans="1:12" s="21" customFormat="1" ht="18.75" customHeight="1">
      <c r="A47" s="291" t="s">
        <v>268</v>
      </c>
      <c r="B47" s="292"/>
      <c r="C47" s="292"/>
      <c r="D47" s="292"/>
      <c r="E47" s="292"/>
      <c r="F47" s="292"/>
      <c r="G47" s="292"/>
      <c r="H47" s="292"/>
      <c r="I47" s="292"/>
      <c r="J47" s="293"/>
      <c r="K47" s="33"/>
      <c r="L47" s="33"/>
    </row>
    <row r="48" spans="1:10" s="33" customFormat="1" ht="30" customHeight="1">
      <c r="A48" s="51" t="s">
        <v>250</v>
      </c>
      <c r="B48" s="51" t="s">
        <v>45</v>
      </c>
      <c r="C48" s="51" t="s">
        <v>252</v>
      </c>
      <c r="D48" s="51" t="s">
        <v>253</v>
      </c>
      <c r="E48" s="52" t="s">
        <v>254</v>
      </c>
      <c r="F48" s="51" t="s">
        <v>255</v>
      </c>
      <c r="G48" s="52" t="s">
        <v>256</v>
      </c>
      <c r="H48" s="51" t="s">
        <v>257</v>
      </c>
      <c r="I48" s="321" t="s">
        <v>258</v>
      </c>
      <c r="J48" s="322"/>
    </row>
    <row r="49" spans="1:12" s="21" customFormat="1" ht="278.25" customHeight="1">
      <c r="A49" s="54">
        <v>1</v>
      </c>
      <c r="B49" s="166" t="s">
        <v>284</v>
      </c>
      <c r="C49" s="25">
        <v>600</v>
      </c>
      <c r="D49" s="23">
        <v>0</v>
      </c>
      <c r="E49" s="24">
        <f>C49*D49</f>
        <v>0</v>
      </c>
      <c r="F49" s="25">
        <v>8</v>
      </c>
      <c r="G49" s="24">
        <f>E49*1.08</f>
        <v>0</v>
      </c>
      <c r="H49" s="229"/>
      <c r="I49" s="350"/>
      <c r="J49" s="351"/>
      <c r="K49" s="33"/>
      <c r="L49" s="33"/>
    </row>
    <row r="50" spans="1:12" s="21" customFormat="1" ht="409.5" customHeight="1">
      <c r="A50" s="61">
        <v>2</v>
      </c>
      <c r="B50" s="192" t="s">
        <v>307</v>
      </c>
      <c r="C50" s="62" t="s">
        <v>39</v>
      </c>
      <c r="D50" s="63">
        <v>0</v>
      </c>
      <c r="E50" s="64">
        <f>C50*D50</f>
        <v>0</v>
      </c>
      <c r="F50" s="65">
        <v>8</v>
      </c>
      <c r="G50" s="64">
        <f>E50*1.08</f>
        <v>0</v>
      </c>
      <c r="H50" s="232"/>
      <c r="I50" s="360"/>
      <c r="J50" s="311"/>
      <c r="K50" s="33"/>
      <c r="L50" s="33"/>
    </row>
    <row r="51" spans="1:12" s="21" customFormat="1" ht="16.5" customHeight="1">
      <c r="A51" s="320" t="s">
        <v>2</v>
      </c>
      <c r="B51" s="320"/>
      <c r="C51" s="320"/>
      <c r="D51" s="320"/>
      <c r="E51" s="181">
        <f>SUM(E49:E50)</f>
        <v>0</v>
      </c>
      <c r="F51" s="182" t="s">
        <v>261</v>
      </c>
      <c r="G51" s="181">
        <f>SUM(G49:G50)</f>
        <v>0</v>
      </c>
      <c r="H51" s="182" t="s">
        <v>261</v>
      </c>
      <c r="I51" s="307"/>
      <c r="J51" s="308"/>
      <c r="K51" s="33"/>
      <c r="L51" s="33"/>
    </row>
    <row r="52" spans="1:12" s="21" customFormat="1" ht="15.75" customHeight="1">
      <c r="A52" s="66"/>
      <c r="B52" s="193"/>
      <c r="C52" s="28"/>
      <c r="D52" s="193"/>
      <c r="E52" s="193"/>
      <c r="F52" s="193"/>
      <c r="G52" s="193"/>
      <c r="H52" s="193"/>
      <c r="I52" s="193"/>
      <c r="J52" s="193"/>
      <c r="K52" s="33"/>
      <c r="L52" s="33"/>
    </row>
    <row r="53" spans="1:12" s="21" customFormat="1" ht="20.25" customHeight="1">
      <c r="A53" s="291" t="s">
        <v>269</v>
      </c>
      <c r="B53" s="292"/>
      <c r="C53" s="292"/>
      <c r="D53" s="292"/>
      <c r="E53" s="292"/>
      <c r="F53" s="292"/>
      <c r="G53" s="292"/>
      <c r="H53" s="292"/>
      <c r="I53" s="292"/>
      <c r="J53" s="293"/>
      <c r="K53" s="33"/>
      <c r="L53" s="33"/>
    </row>
    <row r="54" spans="1:10" s="33" customFormat="1" ht="32.25" customHeight="1">
      <c r="A54" s="67" t="s">
        <v>250</v>
      </c>
      <c r="B54" s="51" t="s">
        <v>45</v>
      </c>
      <c r="C54" s="68" t="s">
        <v>252</v>
      </c>
      <c r="D54" s="67" t="s">
        <v>253</v>
      </c>
      <c r="E54" s="69" t="s">
        <v>254</v>
      </c>
      <c r="F54" s="67" t="s">
        <v>255</v>
      </c>
      <c r="G54" s="69" t="s">
        <v>256</v>
      </c>
      <c r="H54" s="67" t="s">
        <v>257</v>
      </c>
      <c r="I54" s="314" t="s">
        <v>258</v>
      </c>
      <c r="J54" s="315"/>
    </row>
    <row r="55" spans="1:12" s="21" customFormat="1" ht="37.5" customHeight="1">
      <c r="A55" s="54">
        <v>1</v>
      </c>
      <c r="B55" s="166" t="s">
        <v>4</v>
      </c>
      <c r="C55" s="70" t="s">
        <v>37</v>
      </c>
      <c r="D55" s="23">
        <v>0</v>
      </c>
      <c r="E55" s="24">
        <f aca="true" t="shared" si="4" ref="E55:E63">C55*D55</f>
        <v>0</v>
      </c>
      <c r="F55" s="25">
        <v>8</v>
      </c>
      <c r="G55" s="24">
        <f aca="true" t="shared" si="5" ref="G55:G63">E55*1.08</f>
        <v>0</v>
      </c>
      <c r="H55" s="166"/>
      <c r="I55" s="305"/>
      <c r="J55" s="306"/>
      <c r="K55" s="33"/>
      <c r="L55" s="33"/>
    </row>
    <row r="56" spans="1:12" s="21" customFormat="1" ht="54" customHeight="1">
      <c r="A56" s="54">
        <v>2</v>
      </c>
      <c r="B56" s="166" t="s">
        <v>5</v>
      </c>
      <c r="C56" s="70" t="s">
        <v>223</v>
      </c>
      <c r="D56" s="23">
        <v>0</v>
      </c>
      <c r="E56" s="24">
        <f t="shared" si="4"/>
        <v>0</v>
      </c>
      <c r="F56" s="25">
        <v>8</v>
      </c>
      <c r="G56" s="24">
        <f t="shared" si="5"/>
        <v>0</v>
      </c>
      <c r="H56" s="166"/>
      <c r="I56" s="305"/>
      <c r="J56" s="306"/>
      <c r="K56" s="33"/>
      <c r="L56" s="33"/>
    </row>
    <row r="57" spans="1:12" s="21" customFormat="1" ht="24" customHeight="1">
      <c r="A57" s="54">
        <v>3</v>
      </c>
      <c r="B57" s="166" t="s">
        <v>6</v>
      </c>
      <c r="C57" s="70" t="s">
        <v>225</v>
      </c>
      <c r="D57" s="23">
        <v>0</v>
      </c>
      <c r="E57" s="24">
        <f t="shared" si="4"/>
        <v>0</v>
      </c>
      <c r="F57" s="25">
        <v>8</v>
      </c>
      <c r="G57" s="24">
        <f t="shared" si="5"/>
        <v>0</v>
      </c>
      <c r="H57" s="166"/>
      <c r="I57" s="305"/>
      <c r="J57" s="306"/>
      <c r="K57" s="33"/>
      <c r="L57" s="33"/>
    </row>
    <row r="58" spans="1:10" s="73" customFormat="1" ht="30" customHeight="1">
      <c r="A58" s="59">
        <v>4</v>
      </c>
      <c r="B58" s="71" t="s">
        <v>7</v>
      </c>
      <c r="C58" s="72" t="s">
        <v>224</v>
      </c>
      <c r="D58" s="23">
        <v>0</v>
      </c>
      <c r="E58" s="58">
        <f t="shared" si="4"/>
        <v>0</v>
      </c>
      <c r="F58" s="59">
        <v>8</v>
      </c>
      <c r="G58" s="58">
        <f t="shared" si="5"/>
        <v>0</v>
      </c>
      <c r="H58" s="71"/>
      <c r="I58" s="310"/>
      <c r="J58" s="311"/>
    </row>
    <row r="59" spans="1:12" s="21" customFormat="1" ht="38.25" customHeight="1">
      <c r="A59" s="53">
        <v>5</v>
      </c>
      <c r="B59" s="190" t="s">
        <v>264</v>
      </c>
      <c r="C59" s="25">
        <v>3000</v>
      </c>
      <c r="D59" s="23">
        <v>0</v>
      </c>
      <c r="E59" s="58">
        <f>C59*D59</f>
        <v>0</v>
      </c>
      <c r="F59" s="25">
        <v>8</v>
      </c>
      <c r="G59" s="58">
        <f>E59*1.08</f>
        <v>0</v>
      </c>
      <c r="H59" s="231"/>
      <c r="I59" s="323"/>
      <c r="J59" s="324"/>
      <c r="K59" s="33"/>
      <c r="L59" s="33"/>
    </row>
    <row r="60" spans="1:12" s="21" customFormat="1" ht="51" customHeight="1">
      <c r="A60" s="54">
        <v>6</v>
      </c>
      <c r="B60" s="164" t="s">
        <v>308</v>
      </c>
      <c r="C60" s="60">
        <v>40000</v>
      </c>
      <c r="D60" s="23">
        <v>0</v>
      </c>
      <c r="E60" s="24">
        <f t="shared" si="4"/>
        <v>0</v>
      </c>
      <c r="F60" s="25">
        <v>8</v>
      </c>
      <c r="G60" s="24">
        <f t="shared" si="5"/>
        <v>0</v>
      </c>
      <c r="H60" s="166"/>
      <c r="I60" s="305"/>
      <c r="J60" s="306"/>
      <c r="K60" s="33"/>
      <c r="L60" s="33"/>
    </row>
    <row r="61" spans="1:12" s="21" customFormat="1" ht="37.5" customHeight="1">
      <c r="A61" s="54">
        <v>7</v>
      </c>
      <c r="B61" s="164" t="s">
        <v>8</v>
      </c>
      <c r="C61" s="60">
        <v>1000</v>
      </c>
      <c r="D61" s="23">
        <v>0</v>
      </c>
      <c r="E61" s="24">
        <f t="shared" si="4"/>
        <v>0</v>
      </c>
      <c r="F61" s="25">
        <v>8</v>
      </c>
      <c r="G61" s="24">
        <f t="shared" si="5"/>
        <v>0</v>
      </c>
      <c r="H61" s="166"/>
      <c r="I61" s="336"/>
      <c r="J61" s="337"/>
      <c r="K61" s="33"/>
      <c r="L61" s="33"/>
    </row>
    <row r="62" spans="1:12" s="21" customFormat="1" ht="50.25" customHeight="1">
      <c r="A62" s="54">
        <v>8</v>
      </c>
      <c r="B62" s="164" t="s">
        <v>9</v>
      </c>
      <c r="C62" s="74">
        <v>500</v>
      </c>
      <c r="D62" s="23">
        <v>0</v>
      </c>
      <c r="E62" s="24">
        <f t="shared" si="4"/>
        <v>0</v>
      </c>
      <c r="F62" s="25">
        <v>8</v>
      </c>
      <c r="G62" s="24">
        <f t="shared" si="5"/>
        <v>0</v>
      </c>
      <c r="H62" s="195"/>
      <c r="I62" s="313"/>
      <c r="J62" s="313"/>
      <c r="K62" s="33"/>
      <c r="L62" s="33"/>
    </row>
    <row r="63" spans="1:12" s="21" customFormat="1" ht="48" customHeight="1">
      <c r="A63" s="54">
        <v>9</v>
      </c>
      <c r="B63" s="164" t="s">
        <v>10</v>
      </c>
      <c r="C63" s="60">
        <v>10000</v>
      </c>
      <c r="D63" s="23">
        <v>0</v>
      </c>
      <c r="E63" s="24">
        <f t="shared" si="4"/>
        <v>0</v>
      </c>
      <c r="F63" s="25">
        <v>8</v>
      </c>
      <c r="G63" s="24">
        <f t="shared" si="5"/>
        <v>0</v>
      </c>
      <c r="H63" s="195"/>
      <c r="I63" s="313"/>
      <c r="J63" s="313"/>
      <c r="K63" s="33"/>
      <c r="L63" s="33"/>
    </row>
    <row r="64" spans="1:12" s="77" customFormat="1" ht="36" customHeight="1">
      <c r="A64" s="53">
        <v>10</v>
      </c>
      <c r="B64" s="166" t="s">
        <v>29</v>
      </c>
      <c r="C64" s="75">
        <v>5</v>
      </c>
      <c r="D64" s="23">
        <v>0</v>
      </c>
      <c r="E64" s="58">
        <f>D64*C64</f>
        <v>0</v>
      </c>
      <c r="F64" s="25">
        <v>8</v>
      </c>
      <c r="G64" s="58">
        <f>E64*1.08</f>
        <v>0</v>
      </c>
      <c r="H64" s="233"/>
      <c r="I64" s="346"/>
      <c r="J64" s="346"/>
      <c r="K64" s="214"/>
      <c r="L64" s="214"/>
    </row>
    <row r="65" spans="1:12" s="77" customFormat="1" ht="36.75" customHeight="1">
      <c r="A65" s="53">
        <v>11</v>
      </c>
      <c r="B65" s="166" t="s">
        <v>30</v>
      </c>
      <c r="C65" s="75">
        <v>5</v>
      </c>
      <c r="D65" s="23">
        <v>0</v>
      </c>
      <c r="E65" s="58">
        <f>D65*C65</f>
        <v>0</v>
      </c>
      <c r="F65" s="25">
        <v>8</v>
      </c>
      <c r="G65" s="78">
        <f>E65*1.08</f>
        <v>0</v>
      </c>
      <c r="H65" s="234"/>
      <c r="I65" s="346"/>
      <c r="J65" s="346"/>
      <c r="K65" s="214"/>
      <c r="L65" s="214"/>
    </row>
    <row r="66" spans="1:12" s="80" customFormat="1" ht="52.5" customHeight="1">
      <c r="A66" s="53">
        <v>12</v>
      </c>
      <c r="B66" s="190" t="s">
        <v>28</v>
      </c>
      <c r="C66" s="79">
        <v>80</v>
      </c>
      <c r="D66" s="23">
        <v>0</v>
      </c>
      <c r="E66" s="58">
        <f>C66*D66</f>
        <v>0</v>
      </c>
      <c r="F66" s="25">
        <v>8</v>
      </c>
      <c r="G66" s="58">
        <f>E66*1.08</f>
        <v>0</v>
      </c>
      <c r="H66" s="233"/>
      <c r="I66" s="346"/>
      <c r="J66" s="346"/>
      <c r="K66" s="235"/>
      <c r="L66" s="235"/>
    </row>
    <row r="67" spans="1:12" s="21" customFormat="1" ht="18.75" customHeight="1">
      <c r="A67" s="290" t="s">
        <v>2</v>
      </c>
      <c r="B67" s="290"/>
      <c r="C67" s="290"/>
      <c r="D67" s="290"/>
      <c r="E67" s="181">
        <f>SUM(E55:E66)</f>
        <v>0</v>
      </c>
      <c r="F67" s="182" t="s">
        <v>261</v>
      </c>
      <c r="G67" s="181">
        <f>SUM(G55:G66)</f>
        <v>0</v>
      </c>
      <c r="H67" s="182" t="s">
        <v>261</v>
      </c>
      <c r="I67" s="356"/>
      <c r="J67" s="357"/>
      <c r="K67" s="33"/>
      <c r="L67" s="33"/>
    </row>
    <row r="68" spans="1:12" s="21" customFormat="1" ht="15" customHeight="1">
      <c r="A68" s="81"/>
      <c r="B68" s="32"/>
      <c r="C68" s="81"/>
      <c r="D68" s="32"/>
      <c r="E68" s="236"/>
      <c r="F68" s="32"/>
      <c r="G68" s="236"/>
      <c r="H68" s="32"/>
      <c r="I68" s="32"/>
      <c r="J68" s="193"/>
      <c r="K68" s="33"/>
      <c r="L68" s="33"/>
    </row>
    <row r="69" spans="1:12" s="21" customFormat="1" ht="18" customHeight="1">
      <c r="A69" s="291" t="s">
        <v>270</v>
      </c>
      <c r="B69" s="292"/>
      <c r="C69" s="292"/>
      <c r="D69" s="292"/>
      <c r="E69" s="292"/>
      <c r="F69" s="292"/>
      <c r="G69" s="292"/>
      <c r="H69" s="292"/>
      <c r="I69" s="292"/>
      <c r="J69" s="293"/>
      <c r="K69" s="33"/>
      <c r="L69" s="33"/>
    </row>
    <row r="70" spans="1:10" s="33" customFormat="1" ht="35.25" customHeight="1">
      <c r="A70" s="67" t="s">
        <v>250</v>
      </c>
      <c r="B70" s="51" t="s">
        <v>45</v>
      </c>
      <c r="C70" s="68" t="s">
        <v>252</v>
      </c>
      <c r="D70" s="67" t="s">
        <v>253</v>
      </c>
      <c r="E70" s="69" t="s">
        <v>254</v>
      </c>
      <c r="F70" s="67" t="s">
        <v>255</v>
      </c>
      <c r="G70" s="69" t="s">
        <v>256</v>
      </c>
      <c r="H70" s="67" t="s">
        <v>257</v>
      </c>
      <c r="I70" s="314" t="s">
        <v>258</v>
      </c>
      <c r="J70" s="315"/>
    </row>
    <row r="71" spans="1:12" s="21" customFormat="1" ht="39" customHeight="1">
      <c r="A71" s="54">
        <v>1</v>
      </c>
      <c r="B71" s="166" t="s">
        <v>285</v>
      </c>
      <c r="C71" s="60">
        <v>8000</v>
      </c>
      <c r="D71" s="23">
        <v>0</v>
      </c>
      <c r="E71" s="24">
        <f>C71*D71</f>
        <v>0</v>
      </c>
      <c r="F71" s="25">
        <v>8</v>
      </c>
      <c r="G71" s="24">
        <f>E71*1.08</f>
        <v>0</v>
      </c>
      <c r="H71" s="166"/>
      <c r="I71" s="305"/>
      <c r="J71" s="306"/>
      <c r="K71" s="33"/>
      <c r="L71" s="33"/>
    </row>
    <row r="72" spans="1:12" s="21" customFormat="1" ht="29.25" customHeight="1">
      <c r="A72" s="54">
        <v>2</v>
      </c>
      <c r="B72" s="194" t="s">
        <v>286</v>
      </c>
      <c r="C72" s="60">
        <v>5000</v>
      </c>
      <c r="D72" s="23">
        <v>0</v>
      </c>
      <c r="E72" s="24">
        <f>C72*D72</f>
        <v>0</v>
      </c>
      <c r="F72" s="25">
        <v>8</v>
      </c>
      <c r="G72" s="24">
        <f>E72*1.08</f>
        <v>0</v>
      </c>
      <c r="H72" s="166"/>
      <c r="I72" s="305"/>
      <c r="J72" s="306"/>
      <c r="K72" s="33"/>
      <c r="L72" s="33"/>
    </row>
    <row r="73" spans="1:12" s="21" customFormat="1" ht="29.25" customHeight="1">
      <c r="A73" s="54">
        <v>3</v>
      </c>
      <c r="B73" s="166" t="s">
        <v>221</v>
      </c>
      <c r="C73" s="60">
        <v>7000</v>
      </c>
      <c r="D73" s="23">
        <v>0</v>
      </c>
      <c r="E73" s="24">
        <f>C73*D73</f>
        <v>0</v>
      </c>
      <c r="F73" s="25">
        <v>8</v>
      </c>
      <c r="G73" s="24">
        <f>E73*1.08</f>
        <v>0</v>
      </c>
      <c r="H73" s="166"/>
      <c r="I73" s="305"/>
      <c r="J73" s="306"/>
      <c r="K73" s="33"/>
      <c r="L73" s="33"/>
    </row>
    <row r="74" spans="1:12" s="21" customFormat="1" ht="59.25" customHeight="1">
      <c r="A74" s="54">
        <v>4</v>
      </c>
      <c r="B74" s="195" t="s">
        <v>287</v>
      </c>
      <c r="C74" s="60">
        <v>4000</v>
      </c>
      <c r="D74" s="23">
        <v>0</v>
      </c>
      <c r="E74" s="24">
        <f>C74*D74</f>
        <v>0</v>
      </c>
      <c r="F74" s="25">
        <v>8</v>
      </c>
      <c r="G74" s="24">
        <f>E74*1.08</f>
        <v>0</v>
      </c>
      <c r="H74" s="166"/>
      <c r="I74" s="305"/>
      <c r="J74" s="306"/>
      <c r="K74" s="33"/>
      <c r="L74" s="33"/>
    </row>
    <row r="75" spans="1:12" s="21" customFormat="1" ht="62.25" customHeight="1">
      <c r="A75" s="54">
        <v>5</v>
      </c>
      <c r="B75" s="71" t="s">
        <v>309</v>
      </c>
      <c r="C75" s="60">
        <v>8000</v>
      </c>
      <c r="D75" s="23">
        <v>0</v>
      </c>
      <c r="E75" s="24">
        <f>C75*D75</f>
        <v>0</v>
      </c>
      <c r="F75" s="25">
        <v>8</v>
      </c>
      <c r="G75" s="24">
        <f>E75*1.08</f>
        <v>0</v>
      </c>
      <c r="H75" s="166"/>
      <c r="I75" s="305"/>
      <c r="J75" s="306"/>
      <c r="K75" s="33"/>
      <c r="L75" s="33"/>
    </row>
    <row r="76" spans="1:12" s="21" customFormat="1" ht="18" customHeight="1">
      <c r="A76" s="287" t="s">
        <v>2</v>
      </c>
      <c r="B76" s="288"/>
      <c r="C76" s="288"/>
      <c r="D76" s="289"/>
      <c r="E76" s="181">
        <f>SUM(E71:E75)</f>
        <v>0</v>
      </c>
      <c r="F76" s="182" t="s">
        <v>261</v>
      </c>
      <c r="G76" s="181">
        <f>SUM(G71:G75)</f>
        <v>0</v>
      </c>
      <c r="H76" s="182" t="s">
        <v>261</v>
      </c>
      <c r="I76" s="307"/>
      <c r="J76" s="308"/>
      <c r="K76" s="33"/>
      <c r="L76" s="33"/>
    </row>
    <row r="77" spans="1:12" s="21" customFormat="1" ht="17.25" customHeight="1">
      <c r="A77" s="81"/>
      <c r="B77" s="32"/>
      <c r="C77" s="81"/>
      <c r="D77" s="32"/>
      <c r="E77" s="236"/>
      <c r="F77" s="32"/>
      <c r="G77" s="236"/>
      <c r="H77" s="237"/>
      <c r="I77" s="32"/>
      <c r="J77" s="193"/>
      <c r="K77" s="33"/>
      <c r="L77" s="33"/>
    </row>
    <row r="78" spans="1:12" s="21" customFormat="1" ht="19.5" customHeight="1">
      <c r="A78" s="291" t="s">
        <v>271</v>
      </c>
      <c r="B78" s="292"/>
      <c r="C78" s="292"/>
      <c r="D78" s="292"/>
      <c r="E78" s="292"/>
      <c r="F78" s="292"/>
      <c r="G78" s="292"/>
      <c r="H78" s="292"/>
      <c r="I78" s="292"/>
      <c r="J78" s="293"/>
      <c r="K78" s="33"/>
      <c r="L78" s="33"/>
    </row>
    <row r="79" spans="1:10" s="33" customFormat="1" ht="30.75" customHeight="1">
      <c r="A79" s="67" t="s">
        <v>250</v>
      </c>
      <c r="B79" s="51" t="s">
        <v>45</v>
      </c>
      <c r="C79" s="67" t="s">
        <v>252</v>
      </c>
      <c r="D79" s="67" t="s">
        <v>253</v>
      </c>
      <c r="E79" s="69" t="s">
        <v>254</v>
      </c>
      <c r="F79" s="67" t="s">
        <v>255</v>
      </c>
      <c r="G79" s="69" t="s">
        <v>256</v>
      </c>
      <c r="H79" s="67" t="s">
        <v>257</v>
      </c>
      <c r="I79" s="314" t="s">
        <v>258</v>
      </c>
      <c r="J79" s="315"/>
    </row>
    <row r="80" spans="1:12" s="21" customFormat="1" ht="71.25" customHeight="1">
      <c r="A80" s="54">
        <v>1</v>
      </c>
      <c r="B80" s="166" t="s">
        <v>267</v>
      </c>
      <c r="C80" s="25">
        <v>200</v>
      </c>
      <c r="D80" s="23">
        <v>0</v>
      </c>
      <c r="E80" s="24">
        <f>C80*D80</f>
        <v>0</v>
      </c>
      <c r="F80" s="25">
        <v>8</v>
      </c>
      <c r="G80" s="24">
        <f>E80*1.08</f>
        <v>0</v>
      </c>
      <c r="H80" s="166"/>
      <c r="I80" s="305"/>
      <c r="J80" s="306"/>
      <c r="K80" s="33"/>
      <c r="L80" s="33"/>
    </row>
    <row r="81" spans="1:12" s="21" customFormat="1" ht="88.5" customHeight="1">
      <c r="A81" s="54">
        <v>2</v>
      </c>
      <c r="B81" s="166" t="s">
        <v>0</v>
      </c>
      <c r="C81" s="25">
        <v>200</v>
      </c>
      <c r="D81" s="23">
        <v>0</v>
      </c>
      <c r="E81" s="24">
        <f>C81*D81</f>
        <v>0</v>
      </c>
      <c r="F81" s="25">
        <v>8</v>
      </c>
      <c r="G81" s="24">
        <f>E81*1.08</f>
        <v>0</v>
      </c>
      <c r="H81" s="166"/>
      <c r="I81" s="305"/>
      <c r="J81" s="306"/>
      <c r="K81" s="33"/>
      <c r="L81" s="33"/>
    </row>
    <row r="82" spans="1:12" s="21" customFormat="1" ht="85.5" customHeight="1">
      <c r="A82" s="54">
        <v>3</v>
      </c>
      <c r="B82" s="166" t="s">
        <v>11</v>
      </c>
      <c r="C82" s="25">
        <v>200</v>
      </c>
      <c r="D82" s="23">
        <v>0</v>
      </c>
      <c r="E82" s="24">
        <f>C82*D82</f>
        <v>0</v>
      </c>
      <c r="F82" s="25">
        <v>8</v>
      </c>
      <c r="G82" s="24">
        <f>E82*1.08</f>
        <v>0</v>
      </c>
      <c r="H82" s="166"/>
      <c r="I82" s="305"/>
      <c r="J82" s="306"/>
      <c r="K82" s="33"/>
      <c r="L82" s="33"/>
    </row>
    <row r="83" spans="1:12" s="42" customFormat="1" ht="38.25" customHeight="1">
      <c r="A83" s="53">
        <v>4</v>
      </c>
      <c r="B83" s="71" t="s">
        <v>40</v>
      </c>
      <c r="C83" s="59">
        <v>200</v>
      </c>
      <c r="D83" s="23">
        <v>0</v>
      </c>
      <c r="E83" s="24">
        <f>C83*D83</f>
        <v>0</v>
      </c>
      <c r="F83" s="59">
        <v>8</v>
      </c>
      <c r="G83" s="58">
        <f>E83*1.08</f>
        <v>0</v>
      </c>
      <c r="H83" s="71"/>
      <c r="I83" s="310"/>
      <c r="J83" s="311"/>
      <c r="K83" s="73"/>
      <c r="L83" s="73"/>
    </row>
    <row r="84" spans="1:12" s="42" customFormat="1" ht="39" customHeight="1">
      <c r="A84" s="53">
        <v>5</v>
      </c>
      <c r="B84" s="71" t="s">
        <v>41</v>
      </c>
      <c r="C84" s="59">
        <v>500</v>
      </c>
      <c r="D84" s="23">
        <v>0</v>
      </c>
      <c r="E84" s="24">
        <f>C84*D84</f>
        <v>0</v>
      </c>
      <c r="F84" s="59">
        <v>8</v>
      </c>
      <c r="G84" s="58">
        <f>E84*1.08</f>
        <v>0</v>
      </c>
      <c r="H84" s="71"/>
      <c r="I84" s="310"/>
      <c r="J84" s="311"/>
      <c r="K84" s="73"/>
      <c r="L84" s="73"/>
    </row>
    <row r="85" spans="1:12" s="42" customFormat="1" ht="17.25" customHeight="1">
      <c r="A85" s="304" t="s">
        <v>2</v>
      </c>
      <c r="B85" s="304"/>
      <c r="C85" s="304"/>
      <c r="D85" s="304"/>
      <c r="E85" s="144">
        <f>SUM(E80:E84)</f>
        <v>0</v>
      </c>
      <c r="F85" s="143" t="s">
        <v>261</v>
      </c>
      <c r="G85" s="144">
        <f>SUM(G80:G84)</f>
        <v>0</v>
      </c>
      <c r="H85" s="143" t="s">
        <v>261</v>
      </c>
      <c r="I85" s="363"/>
      <c r="J85" s="364"/>
      <c r="K85" s="73"/>
      <c r="L85" s="73"/>
    </row>
    <row r="86" spans="1:12" s="21" customFormat="1" ht="14.25" customHeight="1">
      <c r="A86" s="28"/>
      <c r="B86" s="193"/>
      <c r="C86" s="28"/>
      <c r="D86" s="193"/>
      <c r="E86" s="193"/>
      <c r="F86" s="193"/>
      <c r="G86" s="193"/>
      <c r="H86" s="193"/>
      <c r="I86" s="193"/>
      <c r="J86" s="193"/>
      <c r="K86" s="33"/>
      <c r="L86" s="33"/>
    </row>
    <row r="87" spans="1:12" s="21" customFormat="1" ht="21" customHeight="1">
      <c r="A87" s="291" t="s">
        <v>272</v>
      </c>
      <c r="B87" s="292"/>
      <c r="C87" s="292"/>
      <c r="D87" s="292"/>
      <c r="E87" s="292"/>
      <c r="F87" s="292"/>
      <c r="G87" s="292"/>
      <c r="H87" s="292"/>
      <c r="I87" s="292"/>
      <c r="J87" s="293"/>
      <c r="K87" s="33"/>
      <c r="L87" s="33"/>
    </row>
    <row r="88" spans="1:10" s="33" customFormat="1" ht="30.75" customHeight="1">
      <c r="A88" s="67" t="s">
        <v>250</v>
      </c>
      <c r="B88" s="51" t="s">
        <v>45</v>
      </c>
      <c r="C88" s="68" t="s">
        <v>252</v>
      </c>
      <c r="D88" s="67" t="s">
        <v>253</v>
      </c>
      <c r="E88" s="69" t="s">
        <v>254</v>
      </c>
      <c r="F88" s="67" t="s">
        <v>255</v>
      </c>
      <c r="G88" s="69" t="s">
        <v>256</v>
      </c>
      <c r="H88" s="67" t="s">
        <v>257</v>
      </c>
      <c r="I88" s="314" t="s">
        <v>258</v>
      </c>
      <c r="J88" s="315"/>
    </row>
    <row r="89" spans="1:12" s="21" customFormat="1" ht="29.25" customHeight="1">
      <c r="A89" s="54">
        <v>1</v>
      </c>
      <c r="B89" s="166" t="s">
        <v>288</v>
      </c>
      <c r="C89" s="70" t="s">
        <v>34</v>
      </c>
      <c r="D89" s="23">
        <v>0</v>
      </c>
      <c r="E89" s="24">
        <f aca="true" t="shared" si="6" ref="E89:E94">C89*D89</f>
        <v>0</v>
      </c>
      <c r="F89" s="25">
        <v>8</v>
      </c>
      <c r="G89" s="24">
        <f aca="true" t="shared" si="7" ref="G89:G94">E89*1.08</f>
        <v>0</v>
      </c>
      <c r="H89" s="166"/>
      <c r="I89" s="305"/>
      <c r="J89" s="306"/>
      <c r="K89" s="238"/>
      <c r="L89" s="33"/>
    </row>
    <row r="90" spans="1:12" s="21" customFormat="1" ht="40.5" customHeight="1">
      <c r="A90" s="54">
        <v>2</v>
      </c>
      <c r="B90" s="166" t="s">
        <v>289</v>
      </c>
      <c r="C90" s="60">
        <v>8000</v>
      </c>
      <c r="D90" s="23">
        <v>0</v>
      </c>
      <c r="E90" s="24">
        <f t="shared" si="6"/>
        <v>0</v>
      </c>
      <c r="F90" s="25">
        <v>8</v>
      </c>
      <c r="G90" s="24">
        <f t="shared" si="7"/>
        <v>0</v>
      </c>
      <c r="H90" s="166"/>
      <c r="I90" s="305"/>
      <c r="J90" s="306"/>
      <c r="K90" s="33"/>
      <c r="L90" s="33"/>
    </row>
    <row r="91" spans="1:12" s="21" customFormat="1" ht="16.5" customHeight="1">
      <c r="A91" s="54">
        <v>3</v>
      </c>
      <c r="B91" s="166" t="s">
        <v>290</v>
      </c>
      <c r="C91" s="60">
        <v>6000</v>
      </c>
      <c r="D91" s="23">
        <v>0</v>
      </c>
      <c r="E91" s="24">
        <f>C91*D91</f>
        <v>0</v>
      </c>
      <c r="F91" s="25">
        <v>8</v>
      </c>
      <c r="G91" s="24">
        <f>E91*1.08</f>
        <v>0</v>
      </c>
      <c r="H91" s="239"/>
      <c r="I91" s="361"/>
      <c r="J91" s="362"/>
      <c r="K91" s="33"/>
      <c r="L91" s="33"/>
    </row>
    <row r="92" spans="1:12" s="21" customFormat="1" ht="41.25" customHeight="1">
      <c r="A92" s="54">
        <v>4</v>
      </c>
      <c r="B92" s="166" t="s">
        <v>291</v>
      </c>
      <c r="C92" s="60">
        <v>16000</v>
      </c>
      <c r="D92" s="23">
        <v>0</v>
      </c>
      <c r="E92" s="24">
        <f>C92*D92</f>
        <v>0</v>
      </c>
      <c r="F92" s="25">
        <v>8</v>
      </c>
      <c r="G92" s="24">
        <f>E92*1.08</f>
        <v>0</v>
      </c>
      <c r="H92" s="194"/>
      <c r="I92" s="336"/>
      <c r="J92" s="337"/>
      <c r="K92" s="33"/>
      <c r="L92" s="33"/>
    </row>
    <row r="93" spans="1:12" s="21" customFormat="1" ht="29.25" customHeight="1">
      <c r="A93" s="54">
        <v>5</v>
      </c>
      <c r="B93" s="166" t="s">
        <v>292</v>
      </c>
      <c r="C93" s="70" t="s">
        <v>38</v>
      </c>
      <c r="D93" s="23">
        <v>0</v>
      </c>
      <c r="E93" s="24">
        <f t="shared" si="6"/>
        <v>0</v>
      </c>
      <c r="F93" s="25">
        <v>8</v>
      </c>
      <c r="G93" s="82">
        <f t="shared" si="7"/>
        <v>0</v>
      </c>
      <c r="H93" s="191"/>
      <c r="I93" s="313"/>
      <c r="J93" s="313"/>
      <c r="K93" s="33"/>
      <c r="L93" s="33"/>
    </row>
    <row r="94" spans="1:12" s="21" customFormat="1" ht="30.75" customHeight="1">
      <c r="A94" s="54">
        <v>6</v>
      </c>
      <c r="B94" s="166" t="s">
        <v>293</v>
      </c>
      <c r="C94" s="70" t="s">
        <v>38</v>
      </c>
      <c r="D94" s="23">
        <v>0</v>
      </c>
      <c r="E94" s="24">
        <f t="shared" si="6"/>
        <v>0</v>
      </c>
      <c r="F94" s="25">
        <v>8</v>
      </c>
      <c r="G94" s="82">
        <f t="shared" si="7"/>
        <v>0</v>
      </c>
      <c r="H94" s="191"/>
      <c r="I94" s="313"/>
      <c r="J94" s="313"/>
      <c r="K94" s="240"/>
      <c r="L94" s="33"/>
    </row>
    <row r="95" spans="1:12" s="21" customFormat="1" ht="21" customHeight="1">
      <c r="A95" s="290" t="s">
        <v>2</v>
      </c>
      <c r="B95" s="290"/>
      <c r="C95" s="290"/>
      <c r="D95" s="290"/>
      <c r="E95" s="181">
        <f>SUM(E89:E94)</f>
        <v>0</v>
      </c>
      <c r="F95" s="182" t="s">
        <v>261</v>
      </c>
      <c r="G95" s="183">
        <f>SUM(G89:G94)</f>
        <v>0</v>
      </c>
      <c r="H95" s="184" t="s">
        <v>261</v>
      </c>
      <c r="I95" s="240"/>
      <c r="J95" s="240"/>
      <c r="K95" s="240"/>
      <c r="L95" s="33"/>
    </row>
    <row r="96" spans="1:12" s="21" customFormat="1" ht="15" customHeight="1">
      <c r="A96" s="28"/>
      <c r="B96" s="193"/>
      <c r="C96" s="28"/>
      <c r="D96" s="193"/>
      <c r="E96" s="193"/>
      <c r="F96" s="193"/>
      <c r="G96" s="193"/>
      <c r="H96" s="193"/>
      <c r="I96" s="193"/>
      <c r="J96" s="193"/>
      <c r="K96" s="33"/>
      <c r="L96" s="33"/>
    </row>
    <row r="97" spans="1:12" s="21" customFormat="1" ht="18.75" customHeight="1">
      <c r="A97" s="291" t="s">
        <v>273</v>
      </c>
      <c r="B97" s="292"/>
      <c r="C97" s="292"/>
      <c r="D97" s="292"/>
      <c r="E97" s="292"/>
      <c r="F97" s="292"/>
      <c r="G97" s="292"/>
      <c r="H97" s="292"/>
      <c r="I97" s="292"/>
      <c r="J97" s="293"/>
      <c r="K97" s="33"/>
      <c r="L97" s="33"/>
    </row>
    <row r="98" spans="1:10" s="33" customFormat="1" ht="28.5" customHeight="1">
      <c r="A98" s="67" t="s">
        <v>250</v>
      </c>
      <c r="B98" s="51" t="s">
        <v>45</v>
      </c>
      <c r="C98" s="68" t="s">
        <v>252</v>
      </c>
      <c r="D98" s="67" t="s">
        <v>253</v>
      </c>
      <c r="E98" s="69" t="s">
        <v>254</v>
      </c>
      <c r="F98" s="67" t="s">
        <v>255</v>
      </c>
      <c r="G98" s="69" t="s">
        <v>256</v>
      </c>
      <c r="H98" s="83" t="s">
        <v>257</v>
      </c>
      <c r="I98" s="367" t="s">
        <v>258</v>
      </c>
      <c r="J98" s="367"/>
    </row>
    <row r="99" spans="1:12" s="21" customFormat="1" ht="33" customHeight="1">
      <c r="A99" s="54">
        <v>1</v>
      </c>
      <c r="B99" s="166" t="s">
        <v>266</v>
      </c>
      <c r="C99" s="60">
        <v>3000</v>
      </c>
      <c r="D99" s="23">
        <v>0</v>
      </c>
      <c r="E99" s="24">
        <f>C99*D99</f>
        <v>0</v>
      </c>
      <c r="F99" s="25">
        <v>23</v>
      </c>
      <c r="G99" s="24">
        <f>E99*1.23</f>
        <v>0</v>
      </c>
      <c r="H99" s="195"/>
      <c r="I99" s="313"/>
      <c r="J99" s="313"/>
      <c r="K99" s="33"/>
      <c r="L99" s="33"/>
    </row>
    <row r="100" spans="1:12" s="21" customFormat="1" ht="20.25" customHeight="1">
      <c r="A100" s="290" t="s">
        <v>2</v>
      </c>
      <c r="B100" s="290"/>
      <c r="C100" s="290"/>
      <c r="D100" s="290"/>
      <c r="E100" s="181">
        <f>SUM(E99:E99)</f>
        <v>0</v>
      </c>
      <c r="F100" s="182" t="s">
        <v>261</v>
      </c>
      <c r="G100" s="181">
        <f>SUM(G99:G99)</f>
        <v>0</v>
      </c>
      <c r="H100" s="182" t="s">
        <v>261</v>
      </c>
      <c r="I100" s="356"/>
      <c r="J100" s="357"/>
      <c r="K100" s="33"/>
      <c r="L100" s="33"/>
    </row>
    <row r="101" spans="1:12" s="21" customFormat="1" ht="13.5" customHeight="1">
      <c r="A101" s="81"/>
      <c r="B101" s="32"/>
      <c r="C101" s="81"/>
      <c r="D101" s="32"/>
      <c r="E101" s="236"/>
      <c r="F101" s="32"/>
      <c r="G101" s="236"/>
      <c r="H101" s="32"/>
      <c r="I101" s="32"/>
      <c r="J101" s="224"/>
      <c r="K101" s="33"/>
      <c r="L101" s="33"/>
    </row>
    <row r="102" spans="1:12" s="21" customFormat="1" ht="17.25" customHeight="1">
      <c r="A102" s="331" t="s">
        <v>274</v>
      </c>
      <c r="B102" s="332"/>
      <c r="C102" s="332"/>
      <c r="D102" s="332"/>
      <c r="E102" s="332"/>
      <c r="F102" s="332"/>
      <c r="G102" s="332"/>
      <c r="H102" s="332"/>
      <c r="I102" s="332"/>
      <c r="J102" s="333"/>
      <c r="K102" s="33"/>
      <c r="L102" s="33"/>
    </row>
    <row r="103" spans="1:10" s="33" customFormat="1" ht="43.5" customHeight="1">
      <c r="A103" s="67" t="s">
        <v>250</v>
      </c>
      <c r="B103" s="51" t="s">
        <v>45</v>
      </c>
      <c r="C103" s="68" t="s">
        <v>252</v>
      </c>
      <c r="D103" s="67" t="s">
        <v>253</v>
      </c>
      <c r="E103" s="69" t="s">
        <v>254</v>
      </c>
      <c r="F103" s="67" t="s">
        <v>255</v>
      </c>
      <c r="G103" s="69" t="s">
        <v>256</v>
      </c>
      <c r="H103" s="67" t="s">
        <v>257</v>
      </c>
      <c r="I103" s="314" t="s">
        <v>258</v>
      </c>
      <c r="J103" s="315"/>
    </row>
    <row r="104" spans="1:12" s="21" customFormat="1" ht="96" customHeight="1">
      <c r="A104" s="54">
        <v>1</v>
      </c>
      <c r="B104" s="166" t="s">
        <v>14</v>
      </c>
      <c r="C104" s="70" t="s">
        <v>43</v>
      </c>
      <c r="D104" s="23">
        <v>0</v>
      </c>
      <c r="E104" s="24">
        <f>C104*D104</f>
        <v>0</v>
      </c>
      <c r="F104" s="25">
        <v>8</v>
      </c>
      <c r="G104" s="24">
        <f>E104*1.08</f>
        <v>0</v>
      </c>
      <c r="H104" s="166"/>
      <c r="I104" s="305"/>
      <c r="J104" s="306"/>
      <c r="K104" s="33"/>
      <c r="L104" s="33"/>
    </row>
    <row r="105" spans="1:12" s="21" customFormat="1" ht="114" customHeight="1">
      <c r="A105" s="54">
        <v>2</v>
      </c>
      <c r="B105" s="166" t="s">
        <v>294</v>
      </c>
      <c r="C105" s="70" t="s">
        <v>248</v>
      </c>
      <c r="D105" s="23">
        <v>0</v>
      </c>
      <c r="E105" s="24">
        <f>C105*D105</f>
        <v>0</v>
      </c>
      <c r="F105" s="25">
        <v>8</v>
      </c>
      <c r="G105" s="24">
        <f>E105*1.08</f>
        <v>0</v>
      </c>
      <c r="H105" s="166"/>
      <c r="I105" s="305"/>
      <c r="J105" s="306"/>
      <c r="K105" s="33"/>
      <c r="L105" s="33"/>
    </row>
    <row r="106" spans="1:12" s="42" customFormat="1" ht="39.75" customHeight="1">
      <c r="A106" s="274">
        <v>3</v>
      </c>
      <c r="B106" s="275" t="s">
        <v>13</v>
      </c>
      <c r="C106" s="276" t="s">
        <v>265</v>
      </c>
      <c r="D106" s="23">
        <v>0</v>
      </c>
      <c r="E106" s="277">
        <f>C106*D106</f>
        <v>0</v>
      </c>
      <c r="F106" s="278">
        <v>8</v>
      </c>
      <c r="G106" s="277">
        <f>E106*1.08</f>
        <v>0</v>
      </c>
      <c r="H106" s="275"/>
      <c r="I106" s="310"/>
      <c r="J106" s="311"/>
      <c r="K106" s="73"/>
      <c r="L106" s="73"/>
    </row>
    <row r="107" spans="1:12" s="21" customFormat="1" ht="19.5" customHeight="1">
      <c r="A107" s="290" t="s">
        <v>2</v>
      </c>
      <c r="B107" s="290"/>
      <c r="C107" s="290"/>
      <c r="D107" s="290"/>
      <c r="E107" s="181">
        <f>SUM(E104:E106)</f>
        <v>0</v>
      </c>
      <c r="F107" s="182" t="s">
        <v>261</v>
      </c>
      <c r="G107" s="181">
        <f>SUM(G104:G106)</f>
        <v>0</v>
      </c>
      <c r="H107" s="182" t="s">
        <v>261</v>
      </c>
      <c r="I107" s="307"/>
      <c r="J107" s="308"/>
      <c r="K107" s="33"/>
      <c r="L107" s="33"/>
    </row>
    <row r="108" spans="1:12" s="21" customFormat="1" ht="14.25" customHeight="1">
      <c r="A108" s="81"/>
      <c r="B108" s="32"/>
      <c r="C108" s="81"/>
      <c r="D108" s="32"/>
      <c r="E108" s="236"/>
      <c r="F108" s="32"/>
      <c r="G108" s="236"/>
      <c r="H108" s="32"/>
      <c r="I108" s="32"/>
      <c r="J108" s="193"/>
      <c r="K108" s="33"/>
      <c r="L108" s="33"/>
    </row>
    <row r="109" spans="1:12" s="21" customFormat="1" ht="23.25" customHeight="1">
      <c r="A109" s="291" t="s">
        <v>275</v>
      </c>
      <c r="B109" s="292"/>
      <c r="C109" s="292"/>
      <c r="D109" s="292"/>
      <c r="E109" s="292"/>
      <c r="F109" s="292"/>
      <c r="G109" s="292"/>
      <c r="H109" s="292"/>
      <c r="I109" s="292"/>
      <c r="J109" s="293"/>
      <c r="K109" s="33"/>
      <c r="L109" s="33"/>
    </row>
    <row r="110" spans="1:10" s="33" customFormat="1" ht="33.75" customHeight="1">
      <c r="A110" s="67" t="s">
        <v>250</v>
      </c>
      <c r="B110" s="51" t="s">
        <v>45</v>
      </c>
      <c r="C110" s="68" t="s">
        <v>252</v>
      </c>
      <c r="D110" s="67" t="s">
        <v>253</v>
      </c>
      <c r="E110" s="69" t="s">
        <v>254</v>
      </c>
      <c r="F110" s="67" t="s">
        <v>255</v>
      </c>
      <c r="G110" s="69" t="s">
        <v>256</v>
      </c>
      <c r="H110" s="67" t="s">
        <v>257</v>
      </c>
      <c r="I110" s="314" t="s">
        <v>258</v>
      </c>
      <c r="J110" s="315"/>
    </row>
    <row r="111" spans="1:12" s="21" customFormat="1" ht="153.75" customHeight="1">
      <c r="A111" s="54">
        <v>1</v>
      </c>
      <c r="B111" s="166" t="s">
        <v>310</v>
      </c>
      <c r="C111" s="60">
        <v>40000</v>
      </c>
      <c r="D111" s="23">
        <v>0</v>
      </c>
      <c r="E111" s="24">
        <f>C111*D111</f>
        <v>0</v>
      </c>
      <c r="F111" s="25">
        <v>8</v>
      </c>
      <c r="G111" s="24">
        <f>E111*1.08</f>
        <v>0</v>
      </c>
      <c r="H111" s="166"/>
      <c r="I111" s="305"/>
      <c r="J111" s="306"/>
      <c r="K111" s="33"/>
      <c r="L111" s="33"/>
    </row>
    <row r="112" spans="1:12" s="21" customFormat="1" ht="191.25" customHeight="1">
      <c r="A112" s="54">
        <v>2</v>
      </c>
      <c r="B112" s="166" t="s">
        <v>311</v>
      </c>
      <c r="C112" s="25">
        <v>3000</v>
      </c>
      <c r="D112" s="23">
        <v>0</v>
      </c>
      <c r="E112" s="24">
        <f>C112*D112</f>
        <v>0</v>
      </c>
      <c r="F112" s="25">
        <v>8</v>
      </c>
      <c r="G112" s="24">
        <f>E112*1.08</f>
        <v>0</v>
      </c>
      <c r="H112" s="71"/>
      <c r="I112" s="305"/>
      <c r="J112" s="306"/>
      <c r="K112" s="33"/>
      <c r="L112" s="33"/>
    </row>
    <row r="113" spans="1:12" s="21" customFormat="1" ht="17.25" customHeight="1">
      <c r="A113" s="304" t="s">
        <v>2</v>
      </c>
      <c r="B113" s="304"/>
      <c r="C113" s="304"/>
      <c r="D113" s="304"/>
      <c r="E113" s="144">
        <f>SUM(E111:E112)</f>
        <v>0</v>
      </c>
      <c r="F113" s="143" t="s">
        <v>261</v>
      </c>
      <c r="G113" s="144">
        <f>SUM(G111:G112)</f>
        <v>0</v>
      </c>
      <c r="H113" s="143" t="s">
        <v>261</v>
      </c>
      <c r="I113" s="358"/>
      <c r="J113" s="359"/>
      <c r="K113" s="33"/>
      <c r="L113" s="33"/>
    </row>
    <row r="114" spans="2:12" s="21" customFormat="1" ht="19.5" customHeight="1">
      <c r="B114" s="33"/>
      <c r="D114" s="33"/>
      <c r="E114" s="33"/>
      <c r="F114" s="33"/>
      <c r="G114" s="33"/>
      <c r="H114" s="33"/>
      <c r="I114" s="33"/>
      <c r="J114" s="193"/>
      <c r="K114" s="33"/>
      <c r="L114" s="33"/>
    </row>
    <row r="115" spans="1:12" s="21" customFormat="1" ht="21.75" customHeight="1">
      <c r="A115" s="298" t="s">
        <v>276</v>
      </c>
      <c r="B115" s="299"/>
      <c r="C115" s="299"/>
      <c r="D115" s="299"/>
      <c r="E115" s="299"/>
      <c r="F115" s="299"/>
      <c r="G115" s="299"/>
      <c r="H115" s="299"/>
      <c r="I115" s="300"/>
      <c r="J115" s="241"/>
      <c r="K115" s="33"/>
      <c r="L115" s="33"/>
    </row>
    <row r="116" spans="1:10" s="33" customFormat="1" ht="33.75">
      <c r="A116" s="84" t="s">
        <v>250</v>
      </c>
      <c r="B116" s="51" t="s">
        <v>45</v>
      </c>
      <c r="C116" s="85" t="s">
        <v>252</v>
      </c>
      <c r="D116" s="85" t="s">
        <v>253</v>
      </c>
      <c r="E116" s="86" t="s">
        <v>254</v>
      </c>
      <c r="F116" s="85" t="s">
        <v>255</v>
      </c>
      <c r="G116" s="86" t="s">
        <v>256</v>
      </c>
      <c r="H116" s="87" t="s">
        <v>257</v>
      </c>
      <c r="I116" s="43" t="s">
        <v>258</v>
      </c>
      <c r="J116" s="32"/>
    </row>
    <row r="117" spans="1:12" s="21" customFormat="1" ht="33.75" customHeight="1">
      <c r="A117" s="61">
        <v>1</v>
      </c>
      <c r="B117" s="192" t="s">
        <v>226</v>
      </c>
      <c r="C117" s="62" t="s">
        <v>39</v>
      </c>
      <c r="D117" s="63">
        <v>0</v>
      </c>
      <c r="E117" s="64">
        <f>C117*D117</f>
        <v>0</v>
      </c>
      <c r="F117" s="65">
        <v>8</v>
      </c>
      <c r="G117" s="64">
        <f>E117*1.08</f>
        <v>0</v>
      </c>
      <c r="H117" s="232"/>
      <c r="I117" s="114"/>
      <c r="J117" s="224"/>
      <c r="K117" s="33"/>
      <c r="L117" s="33"/>
    </row>
    <row r="118" spans="1:12" s="21" customFormat="1" ht="50.25" customHeight="1">
      <c r="A118" s="61">
        <v>2</v>
      </c>
      <c r="B118" s="192" t="s">
        <v>15</v>
      </c>
      <c r="C118" s="62" t="s">
        <v>27</v>
      </c>
      <c r="D118" s="63">
        <v>0</v>
      </c>
      <c r="E118" s="64">
        <f>C118*D118</f>
        <v>0</v>
      </c>
      <c r="F118" s="65">
        <v>8</v>
      </c>
      <c r="G118" s="64">
        <f>E118*1.08</f>
        <v>0</v>
      </c>
      <c r="H118" s="242"/>
      <c r="I118" s="242"/>
      <c r="J118" s="224"/>
      <c r="K118" s="33"/>
      <c r="L118" s="33"/>
    </row>
    <row r="119" spans="1:12" s="21" customFormat="1" ht="17.25" customHeight="1">
      <c r="A119" s="287" t="s">
        <v>2</v>
      </c>
      <c r="B119" s="288"/>
      <c r="C119" s="288"/>
      <c r="D119" s="289"/>
      <c r="E119" s="181">
        <f>SUM(E117:E118)</f>
        <v>0</v>
      </c>
      <c r="F119" s="182" t="s">
        <v>261</v>
      </c>
      <c r="G119" s="181">
        <f>SUM(G117:G118)</f>
        <v>0</v>
      </c>
      <c r="H119" s="182" t="s">
        <v>261</v>
      </c>
      <c r="I119" s="182" t="s">
        <v>261</v>
      </c>
      <c r="J119" s="193"/>
      <c r="K119" s="33"/>
      <c r="L119" s="33"/>
    </row>
    <row r="120" spans="2:12" s="21" customFormat="1" ht="16.5" customHeight="1">
      <c r="B120" s="33"/>
      <c r="D120" s="33"/>
      <c r="E120" s="33"/>
      <c r="F120" s="33"/>
      <c r="G120" s="33"/>
      <c r="H120" s="33"/>
      <c r="I120" s="33"/>
      <c r="J120" s="193"/>
      <c r="K120" s="33"/>
      <c r="L120" s="33"/>
    </row>
    <row r="121" spans="1:12" s="77" customFormat="1" ht="24.75" customHeight="1">
      <c r="A121" s="301" t="s">
        <v>295</v>
      </c>
      <c r="B121" s="302"/>
      <c r="C121" s="302"/>
      <c r="D121" s="302"/>
      <c r="E121" s="302"/>
      <c r="F121" s="302"/>
      <c r="G121" s="302"/>
      <c r="H121" s="302"/>
      <c r="I121" s="302"/>
      <c r="J121" s="302"/>
      <c r="K121" s="302"/>
      <c r="L121" s="303"/>
    </row>
    <row r="122" spans="1:12" s="93" customFormat="1" ht="45">
      <c r="A122" s="51" t="s">
        <v>44</v>
      </c>
      <c r="B122" s="51" t="s">
        <v>45</v>
      </c>
      <c r="C122" s="51" t="s">
        <v>46</v>
      </c>
      <c r="D122" s="51" t="s">
        <v>47</v>
      </c>
      <c r="E122" s="88" t="s">
        <v>48</v>
      </c>
      <c r="F122" s="52" t="s">
        <v>49</v>
      </c>
      <c r="G122" s="89" t="s">
        <v>18</v>
      </c>
      <c r="H122" s="51" t="s">
        <v>50</v>
      </c>
      <c r="I122" s="89" t="s">
        <v>22</v>
      </c>
      <c r="J122" s="90" t="s">
        <v>51</v>
      </c>
      <c r="K122" s="91" t="s">
        <v>52</v>
      </c>
      <c r="L122" s="92" t="s">
        <v>53</v>
      </c>
    </row>
    <row r="123" spans="1:12" s="77" customFormat="1" ht="21.75" customHeight="1">
      <c r="A123" s="55">
        <v>1</v>
      </c>
      <c r="B123" s="189" t="s">
        <v>54</v>
      </c>
      <c r="C123" s="94" t="s">
        <v>55</v>
      </c>
      <c r="D123" s="94" t="s">
        <v>56</v>
      </c>
      <c r="E123" s="75">
        <v>8000</v>
      </c>
      <c r="F123" s="95">
        <v>0</v>
      </c>
      <c r="G123" s="96">
        <f>E123*F123</f>
        <v>0</v>
      </c>
      <c r="H123" s="97">
        <v>0.08</v>
      </c>
      <c r="I123" s="96">
        <f>G123*1.08</f>
        <v>0</v>
      </c>
      <c r="J123" s="243"/>
      <c r="K123" s="188"/>
      <c r="L123" s="188"/>
    </row>
    <row r="124" spans="1:12" s="77" customFormat="1" ht="24" customHeight="1">
      <c r="A124" s="55">
        <v>2</v>
      </c>
      <c r="B124" s="189" t="s">
        <v>57</v>
      </c>
      <c r="C124" s="94" t="s">
        <v>58</v>
      </c>
      <c r="D124" s="94" t="s">
        <v>56</v>
      </c>
      <c r="E124" s="75">
        <v>1000</v>
      </c>
      <c r="F124" s="95">
        <v>0</v>
      </c>
      <c r="G124" s="96">
        <f>E124*F124</f>
        <v>0</v>
      </c>
      <c r="H124" s="97">
        <v>0.08</v>
      </c>
      <c r="I124" s="96">
        <f>G124*1.08</f>
        <v>0</v>
      </c>
      <c r="J124" s="243"/>
      <c r="K124" s="188"/>
      <c r="L124" s="188"/>
    </row>
    <row r="125" spans="1:12" s="77" customFormat="1" ht="24" customHeight="1">
      <c r="A125" s="55">
        <v>3</v>
      </c>
      <c r="B125" s="189" t="s">
        <v>54</v>
      </c>
      <c r="C125" s="94" t="s">
        <v>58</v>
      </c>
      <c r="D125" s="94" t="s">
        <v>56</v>
      </c>
      <c r="E125" s="75">
        <v>8000</v>
      </c>
      <c r="F125" s="95">
        <v>0</v>
      </c>
      <c r="G125" s="96">
        <f aca="true" t="shared" si="8" ref="G125:G139">E125*F125</f>
        <v>0</v>
      </c>
      <c r="H125" s="97">
        <v>0.08</v>
      </c>
      <c r="I125" s="96">
        <f aca="true" t="shared" si="9" ref="I125:I139">G125*1.08</f>
        <v>0</v>
      </c>
      <c r="J125" s="243"/>
      <c r="K125" s="188"/>
      <c r="L125" s="188"/>
    </row>
    <row r="126" spans="1:12" s="77" customFormat="1" ht="26.25" customHeight="1">
      <c r="A126" s="55">
        <v>4</v>
      </c>
      <c r="B126" s="189" t="s">
        <v>59</v>
      </c>
      <c r="C126" s="94" t="s">
        <v>60</v>
      </c>
      <c r="D126" s="94" t="s">
        <v>56</v>
      </c>
      <c r="E126" s="75">
        <v>2000</v>
      </c>
      <c r="F126" s="95">
        <v>0</v>
      </c>
      <c r="G126" s="96">
        <f t="shared" si="8"/>
        <v>0</v>
      </c>
      <c r="H126" s="97">
        <v>0.08</v>
      </c>
      <c r="I126" s="96">
        <f t="shared" si="9"/>
        <v>0</v>
      </c>
      <c r="J126" s="243"/>
      <c r="K126" s="188"/>
      <c r="L126" s="188"/>
    </row>
    <row r="127" spans="1:12" s="77" customFormat="1" ht="27" customHeight="1">
      <c r="A127" s="55">
        <v>5</v>
      </c>
      <c r="B127" s="189" t="s">
        <v>61</v>
      </c>
      <c r="C127" s="94" t="s">
        <v>60</v>
      </c>
      <c r="D127" s="94" t="s">
        <v>56</v>
      </c>
      <c r="E127" s="75">
        <v>1000</v>
      </c>
      <c r="F127" s="95">
        <v>0</v>
      </c>
      <c r="G127" s="96">
        <f>E127*F127</f>
        <v>0</v>
      </c>
      <c r="H127" s="97">
        <v>0.08</v>
      </c>
      <c r="I127" s="96">
        <f>G127*1.08</f>
        <v>0</v>
      </c>
      <c r="J127" s="243"/>
      <c r="K127" s="188"/>
      <c r="L127" s="188"/>
    </row>
    <row r="128" spans="1:12" s="77" customFormat="1" ht="27.75" customHeight="1">
      <c r="A128" s="55">
        <v>6</v>
      </c>
      <c r="B128" s="189" t="s">
        <v>62</v>
      </c>
      <c r="C128" s="94" t="s">
        <v>63</v>
      </c>
      <c r="D128" s="94" t="s">
        <v>56</v>
      </c>
      <c r="E128" s="75">
        <v>2000</v>
      </c>
      <c r="F128" s="95">
        <v>0</v>
      </c>
      <c r="G128" s="96">
        <f t="shared" si="8"/>
        <v>0</v>
      </c>
      <c r="H128" s="97">
        <v>0.08</v>
      </c>
      <c r="I128" s="96">
        <f t="shared" si="9"/>
        <v>0</v>
      </c>
      <c r="J128" s="243"/>
      <c r="K128" s="188"/>
      <c r="L128" s="188"/>
    </row>
    <row r="129" spans="1:12" s="77" customFormat="1" ht="26.25" customHeight="1">
      <c r="A129" s="55">
        <v>7</v>
      </c>
      <c r="B129" s="189" t="s">
        <v>64</v>
      </c>
      <c r="C129" s="94" t="s">
        <v>63</v>
      </c>
      <c r="D129" s="94" t="s">
        <v>56</v>
      </c>
      <c r="E129" s="75">
        <v>1200</v>
      </c>
      <c r="F129" s="95">
        <v>0</v>
      </c>
      <c r="G129" s="96">
        <f>E129*F129</f>
        <v>0</v>
      </c>
      <c r="H129" s="97">
        <v>0.08</v>
      </c>
      <c r="I129" s="96">
        <f>G129*1.08</f>
        <v>0</v>
      </c>
      <c r="J129" s="243"/>
      <c r="K129" s="188"/>
      <c r="L129" s="188"/>
    </row>
    <row r="130" spans="1:12" s="77" customFormat="1" ht="28.5" customHeight="1">
      <c r="A130" s="55">
        <v>8</v>
      </c>
      <c r="B130" s="189" t="s">
        <v>65</v>
      </c>
      <c r="C130" s="94" t="s">
        <v>66</v>
      </c>
      <c r="D130" s="94" t="s">
        <v>56</v>
      </c>
      <c r="E130" s="75">
        <v>6000</v>
      </c>
      <c r="F130" s="95">
        <v>0</v>
      </c>
      <c r="G130" s="96">
        <f t="shared" si="8"/>
        <v>0</v>
      </c>
      <c r="H130" s="97">
        <v>0.08</v>
      </c>
      <c r="I130" s="96">
        <f t="shared" si="9"/>
        <v>0</v>
      </c>
      <c r="J130" s="243"/>
      <c r="K130" s="188"/>
      <c r="L130" s="188"/>
    </row>
    <row r="131" spans="1:12" s="77" customFormat="1" ht="27" customHeight="1">
      <c r="A131" s="55">
        <v>9</v>
      </c>
      <c r="B131" s="189" t="s">
        <v>67</v>
      </c>
      <c r="C131" s="94" t="s">
        <v>66</v>
      </c>
      <c r="D131" s="94" t="s">
        <v>56</v>
      </c>
      <c r="E131" s="75">
        <v>2500</v>
      </c>
      <c r="F131" s="95">
        <v>0</v>
      </c>
      <c r="G131" s="96">
        <f>E131*F131</f>
        <v>0</v>
      </c>
      <c r="H131" s="97">
        <v>0.08</v>
      </c>
      <c r="I131" s="96">
        <f>G131*1.08</f>
        <v>0</v>
      </c>
      <c r="J131" s="243"/>
      <c r="K131" s="188"/>
      <c r="L131" s="188"/>
    </row>
    <row r="132" spans="1:12" s="80" customFormat="1" ht="30" customHeight="1">
      <c r="A132" s="55">
        <v>10</v>
      </c>
      <c r="B132" s="189" t="s">
        <v>68</v>
      </c>
      <c r="C132" s="94" t="s">
        <v>69</v>
      </c>
      <c r="D132" s="94" t="s">
        <v>70</v>
      </c>
      <c r="E132" s="75">
        <v>2000</v>
      </c>
      <c r="F132" s="95">
        <v>0</v>
      </c>
      <c r="G132" s="96">
        <f t="shared" si="8"/>
        <v>0</v>
      </c>
      <c r="H132" s="97">
        <v>0.08</v>
      </c>
      <c r="I132" s="96">
        <f t="shared" si="9"/>
        <v>0</v>
      </c>
      <c r="J132" s="243"/>
      <c r="K132" s="114"/>
      <c r="L132" s="114"/>
    </row>
    <row r="133" spans="1:12" s="80" customFormat="1" ht="27" customHeight="1">
      <c r="A133" s="55">
        <v>11</v>
      </c>
      <c r="B133" s="189" t="s">
        <v>68</v>
      </c>
      <c r="C133" s="94" t="s">
        <v>235</v>
      </c>
      <c r="D133" s="94" t="s">
        <v>70</v>
      </c>
      <c r="E133" s="75">
        <v>1000</v>
      </c>
      <c r="F133" s="95">
        <v>0</v>
      </c>
      <c r="G133" s="96">
        <f>E133*F133</f>
        <v>0</v>
      </c>
      <c r="H133" s="97">
        <v>0.08</v>
      </c>
      <c r="I133" s="96">
        <f>G133*1.08</f>
        <v>0</v>
      </c>
      <c r="J133" s="243"/>
      <c r="K133" s="114"/>
      <c r="L133" s="114"/>
    </row>
    <row r="134" spans="1:12" s="80" customFormat="1" ht="23.25" customHeight="1">
      <c r="A134" s="55">
        <v>12</v>
      </c>
      <c r="B134" s="71" t="s">
        <v>71</v>
      </c>
      <c r="C134" s="59" t="s">
        <v>72</v>
      </c>
      <c r="D134" s="59" t="s">
        <v>56</v>
      </c>
      <c r="E134" s="75">
        <v>2500</v>
      </c>
      <c r="F134" s="95">
        <v>0</v>
      </c>
      <c r="G134" s="58">
        <f t="shared" si="8"/>
        <v>0</v>
      </c>
      <c r="H134" s="98">
        <v>0.08</v>
      </c>
      <c r="I134" s="58">
        <f t="shared" si="9"/>
        <v>0</v>
      </c>
      <c r="J134" s="78"/>
      <c r="K134" s="114"/>
      <c r="L134" s="114"/>
    </row>
    <row r="135" spans="1:12" s="80" customFormat="1" ht="25.5" customHeight="1">
      <c r="A135" s="55">
        <v>13</v>
      </c>
      <c r="B135" s="71" t="s">
        <v>71</v>
      </c>
      <c r="C135" s="59" t="s">
        <v>69</v>
      </c>
      <c r="D135" s="59" t="s">
        <v>56</v>
      </c>
      <c r="E135" s="75">
        <v>2000</v>
      </c>
      <c r="F135" s="95">
        <v>0</v>
      </c>
      <c r="G135" s="58">
        <f t="shared" si="8"/>
        <v>0</v>
      </c>
      <c r="H135" s="98">
        <v>0.08</v>
      </c>
      <c r="I135" s="58">
        <f t="shared" si="9"/>
        <v>0</v>
      </c>
      <c r="J135" s="78"/>
      <c r="K135" s="114"/>
      <c r="L135" s="114"/>
    </row>
    <row r="136" spans="1:12" s="80" customFormat="1" ht="24.75" customHeight="1">
      <c r="A136" s="99">
        <v>14</v>
      </c>
      <c r="B136" s="196" t="s">
        <v>71</v>
      </c>
      <c r="C136" s="100" t="s">
        <v>73</v>
      </c>
      <c r="D136" s="100" t="s">
        <v>56</v>
      </c>
      <c r="E136" s="101">
        <v>2000</v>
      </c>
      <c r="F136" s="95">
        <v>0</v>
      </c>
      <c r="G136" s="102">
        <f t="shared" si="8"/>
        <v>0</v>
      </c>
      <c r="H136" s="103">
        <v>0.08</v>
      </c>
      <c r="I136" s="102">
        <f t="shared" si="9"/>
        <v>0</v>
      </c>
      <c r="J136" s="158"/>
      <c r="K136" s="244"/>
      <c r="L136" s="244"/>
    </row>
    <row r="137" spans="1:12" s="80" customFormat="1" ht="23.25" customHeight="1">
      <c r="A137" s="48">
        <v>15</v>
      </c>
      <c r="B137" s="114" t="s">
        <v>74</v>
      </c>
      <c r="C137" s="38"/>
      <c r="D137" s="100" t="s">
        <v>56</v>
      </c>
      <c r="E137" s="101">
        <v>80</v>
      </c>
      <c r="F137" s="95">
        <v>0</v>
      </c>
      <c r="G137" s="102">
        <f t="shared" si="8"/>
        <v>0</v>
      </c>
      <c r="H137" s="103">
        <v>0.08</v>
      </c>
      <c r="I137" s="102">
        <f t="shared" si="9"/>
        <v>0</v>
      </c>
      <c r="J137" s="37"/>
      <c r="K137" s="114"/>
      <c r="L137" s="114"/>
    </row>
    <row r="138" spans="1:12" s="80" customFormat="1" ht="18" customHeight="1">
      <c r="A138" s="48">
        <v>16</v>
      </c>
      <c r="B138" s="114" t="s">
        <v>75</v>
      </c>
      <c r="C138" s="38"/>
      <c r="D138" s="104" t="s">
        <v>56</v>
      </c>
      <c r="E138" s="105">
        <v>50</v>
      </c>
      <c r="F138" s="95">
        <v>0</v>
      </c>
      <c r="G138" s="175">
        <f t="shared" si="8"/>
        <v>0</v>
      </c>
      <c r="H138" s="106">
        <v>0.08</v>
      </c>
      <c r="I138" s="107">
        <f t="shared" si="9"/>
        <v>0</v>
      </c>
      <c r="J138" s="37"/>
      <c r="K138" s="114"/>
      <c r="L138" s="114"/>
    </row>
    <row r="139" spans="1:12" s="80" customFormat="1" ht="23.25" customHeight="1">
      <c r="A139" s="48">
        <v>17</v>
      </c>
      <c r="B139" s="114" t="s">
        <v>76</v>
      </c>
      <c r="C139" s="38"/>
      <c r="D139" s="104" t="s">
        <v>56</v>
      </c>
      <c r="E139" s="105">
        <v>50</v>
      </c>
      <c r="F139" s="95">
        <v>0</v>
      </c>
      <c r="G139" s="175">
        <f t="shared" si="8"/>
        <v>0</v>
      </c>
      <c r="H139" s="106">
        <v>0.08</v>
      </c>
      <c r="I139" s="107">
        <f t="shared" si="9"/>
        <v>0</v>
      </c>
      <c r="J139" s="37"/>
      <c r="K139" s="114"/>
      <c r="L139" s="114"/>
    </row>
    <row r="140" spans="1:12" s="77" customFormat="1" ht="19.5" customHeight="1">
      <c r="A140" s="284" t="s">
        <v>77</v>
      </c>
      <c r="B140" s="285"/>
      <c r="C140" s="285"/>
      <c r="D140" s="285"/>
      <c r="E140" s="285"/>
      <c r="F140" s="286"/>
      <c r="G140" s="145">
        <f>SUM(G123:G139)</f>
        <v>0</v>
      </c>
      <c r="H140" s="146" t="s">
        <v>78</v>
      </c>
      <c r="I140" s="147">
        <f>SUM(I123:I139)</f>
        <v>0</v>
      </c>
      <c r="J140" s="245"/>
      <c r="K140" s="206"/>
      <c r="L140" s="206"/>
    </row>
    <row r="141" spans="1:12" s="77" customFormat="1" ht="15.75" customHeight="1">
      <c r="A141" s="110"/>
      <c r="B141" s="197"/>
      <c r="C141" s="111"/>
      <c r="D141" s="246"/>
      <c r="E141" s="247"/>
      <c r="F141" s="245"/>
      <c r="G141" s="245"/>
      <c r="H141" s="248"/>
      <c r="I141" s="245"/>
      <c r="J141" s="245"/>
      <c r="K141" s="206"/>
      <c r="L141" s="206"/>
    </row>
    <row r="142" spans="1:12" s="77" customFormat="1" ht="19.5" customHeight="1">
      <c r="A142" s="301" t="s">
        <v>296</v>
      </c>
      <c r="B142" s="302"/>
      <c r="C142" s="302"/>
      <c r="D142" s="302"/>
      <c r="E142" s="302"/>
      <c r="F142" s="302"/>
      <c r="G142" s="302"/>
      <c r="H142" s="302"/>
      <c r="I142" s="302"/>
      <c r="J142" s="302"/>
      <c r="K142" s="302"/>
      <c r="L142" s="303"/>
    </row>
    <row r="143" spans="1:12" s="93" customFormat="1" ht="45">
      <c r="A143" s="51" t="s">
        <v>44</v>
      </c>
      <c r="B143" s="51" t="s">
        <v>45</v>
      </c>
      <c r="C143" s="51" t="s">
        <v>46</v>
      </c>
      <c r="D143" s="51" t="s">
        <v>47</v>
      </c>
      <c r="E143" s="88" t="s">
        <v>79</v>
      </c>
      <c r="F143" s="52" t="s">
        <v>80</v>
      </c>
      <c r="G143" s="89" t="s">
        <v>18</v>
      </c>
      <c r="H143" s="51" t="s">
        <v>50</v>
      </c>
      <c r="I143" s="112" t="s">
        <v>22</v>
      </c>
      <c r="J143" s="90" t="s">
        <v>51</v>
      </c>
      <c r="K143" s="91" t="s">
        <v>52</v>
      </c>
      <c r="L143" s="92" t="s">
        <v>53</v>
      </c>
    </row>
    <row r="144" spans="1:12" s="80" customFormat="1" ht="39.75" customHeight="1">
      <c r="A144" s="53">
        <v>1</v>
      </c>
      <c r="B144" s="71" t="s">
        <v>81</v>
      </c>
      <c r="C144" s="59" t="s">
        <v>82</v>
      </c>
      <c r="D144" s="59" t="s">
        <v>70</v>
      </c>
      <c r="E144" s="75">
        <v>80000</v>
      </c>
      <c r="F144" s="58">
        <v>0</v>
      </c>
      <c r="G144" s="57">
        <f aca="true" t="shared" si="10" ref="G144:G158">E144*F144</f>
        <v>0</v>
      </c>
      <c r="H144" s="98">
        <v>0.08</v>
      </c>
      <c r="I144" s="57">
        <f aca="true" t="shared" si="11" ref="I144:I158">G144*1.08</f>
        <v>0</v>
      </c>
      <c r="J144" s="113"/>
      <c r="K144" s="114"/>
      <c r="L144" s="114"/>
    </row>
    <row r="145" spans="1:12" s="80" customFormat="1" ht="36" customHeight="1">
      <c r="A145" s="53">
        <v>2</v>
      </c>
      <c r="B145" s="71" t="s">
        <v>83</v>
      </c>
      <c r="C145" s="59" t="s">
        <v>84</v>
      </c>
      <c r="D145" s="59" t="s">
        <v>70</v>
      </c>
      <c r="E145" s="75">
        <v>120000</v>
      </c>
      <c r="F145" s="58">
        <v>0</v>
      </c>
      <c r="G145" s="57">
        <f t="shared" si="10"/>
        <v>0</v>
      </c>
      <c r="H145" s="98">
        <v>0.08</v>
      </c>
      <c r="I145" s="57">
        <f t="shared" si="11"/>
        <v>0</v>
      </c>
      <c r="J145" s="115"/>
      <c r="K145" s="114"/>
      <c r="L145" s="114"/>
    </row>
    <row r="146" spans="1:12" s="80" customFormat="1" ht="37.5" customHeight="1">
      <c r="A146" s="53">
        <v>3</v>
      </c>
      <c r="B146" s="71" t="s">
        <v>83</v>
      </c>
      <c r="C146" s="59" t="s">
        <v>85</v>
      </c>
      <c r="D146" s="59" t="s">
        <v>86</v>
      </c>
      <c r="E146" s="75">
        <v>35000</v>
      </c>
      <c r="F146" s="58">
        <v>0</v>
      </c>
      <c r="G146" s="57">
        <f t="shared" si="10"/>
        <v>0</v>
      </c>
      <c r="H146" s="98">
        <v>0.08</v>
      </c>
      <c r="I146" s="57">
        <f t="shared" si="11"/>
        <v>0</v>
      </c>
      <c r="J146" s="115"/>
      <c r="K146" s="114"/>
      <c r="L146" s="114"/>
    </row>
    <row r="147" spans="1:12" s="80" customFormat="1" ht="37.5" customHeight="1">
      <c r="A147" s="53">
        <v>4</v>
      </c>
      <c r="B147" s="71" t="s">
        <v>87</v>
      </c>
      <c r="C147" s="59" t="s">
        <v>85</v>
      </c>
      <c r="D147" s="59" t="s">
        <v>70</v>
      </c>
      <c r="E147" s="75">
        <v>8000</v>
      </c>
      <c r="F147" s="58">
        <v>0</v>
      </c>
      <c r="G147" s="57">
        <f t="shared" si="10"/>
        <v>0</v>
      </c>
      <c r="H147" s="98">
        <v>0.08</v>
      </c>
      <c r="I147" s="57">
        <f t="shared" si="11"/>
        <v>0</v>
      </c>
      <c r="J147" s="115"/>
      <c r="K147" s="114"/>
      <c r="L147" s="114"/>
    </row>
    <row r="148" spans="1:12" s="80" customFormat="1" ht="39" customHeight="1">
      <c r="A148" s="53">
        <v>5</v>
      </c>
      <c r="B148" s="71" t="s">
        <v>87</v>
      </c>
      <c r="C148" s="59" t="s">
        <v>82</v>
      </c>
      <c r="D148" s="59" t="s">
        <v>70</v>
      </c>
      <c r="E148" s="75">
        <v>8000</v>
      </c>
      <c r="F148" s="58">
        <v>0</v>
      </c>
      <c r="G148" s="57">
        <f t="shared" si="10"/>
        <v>0</v>
      </c>
      <c r="H148" s="98">
        <v>0.08</v>
      </c>
      <c r="I148" s="57">
        <f t="shared" si="11"/>
        <v>0</v>
      </c>
      <c r="J148" s="115"/>
      <c r="K148" s="114"/>
      <c r="L148" s="114"/>
    </row>
    <row r="149" spans="1:12" s="80" customFormat="1" ht="36.75" customHeight="1">
      <c r="A149" s="53">
        <v>6</v>
      </c>
      <c r="B149" s="71" t="s">
        <v>87</v>
      </c>
      <c r="C149" s="59" t="s">
        <v>84</v>
      </c>
      <c r="D149" s="59" t="s">
        <v>70</v>
      </c>
      <c r="E149" s="75">
        <v>8000</v>
      </c>
      <c r="F149" s="58">
        <v>0</v>
      </c>
      <c r="G149" s="57">
        <f t="shared" si="10"/>
        <v>0</v>
      </c>
      <c r="H149" s="98">
        <v>0.08</v>
      </c>
      <c r="I149" s="57">
        <f t="shared" si="11"/>
        <v>0</v>
      </c>
      <c r="J149" s="115"/>
      <c r="K149" s="114"/>
      <c r="L149" s="114"/>
    </row>
    <row r="150" spans="1:12" s="80" customFormat="1" ht="39.75" customHeight="1">
      <c r="A150" s="53">
        <v>7</v>
      </c>
      <c r="B150" s="71" t="s">
        <v>88</v>
      </c>
      <c r="C150" s="59" t="s">
        <v>84</v>
      </c>
      <c r="D150" s="59" t="s">
        <v>70</v>
      </c>
      <c r="E150" s="59">
        <v>13000</v>
      </c>
      <c r="F150" s="58">
        <v>0</v>
      </c>
      <c r="G150" s="57">
        <f t="shared" si="10"/>
        <v>0</v>
      </c>
      <c r="H150" s="98">
        <v>0.08</v>
      </c>
      <c r="I150" s="57">
        <f t="shared" si="11"/>
        <v>0</v>
      </c>
      <c r="J150" s="115"/>
      <c r="K150" s="114"/>
      <c r="L150" s="114"/>
    </row>
    <row r="151" spans="1:12" s="80" customFormat="1" ht="21.75" customHeight="1">
      <c r="A151" s="53">
        <v>8</v>
      </c>
      <c r="B151" s="166" t="s">
        <v>211</v>
      </c>
      <c r="C151" s="312" t="s">
        <v>212</v>
      </c>
      <c r="D151" s="59" t="s">
        <v>56</v>
      </c>
      <c r="E151" s="75">
        <v>10</v>
      </c>
      <c r="F151" s="58">
        <v>0</v>
      </c>
      <c r="G151" s="57">
        <f t="shared" si="10"/>
        <v>0</v>
      </c>
      <c r="H151" s="98">
        <v>0.08</v>
      </c>
      <c r="I151" s="57">
        <f t="shared" si="11"/>
        <v>0</v>
      </c>
      <c r="J151" s="115"/>
      <c r="K151" s="114"/>
      <c r="L151" s="114"/>
    </row>
    <row r="152" spans="1:12" s="80" customFormat="1" ht="20.25" customHeight="1">
      <c r="A152" s="53">
        <v>9</v>
      </c>
      <c r="B152" s="166" t="s">
        <v>213</v>
      </c>
      <c r="C152" s="312"/>
      <c r="D152" s="59" t="s">
        <v>56</v>
      </c>
      <c r="E152" s="75">
        <v>10</v>
      </c>
      <c r="F152" s="58">
        <v>0</v>
      </c>
      <c r="G152" s="57">
        <f t="shared" si="10"/>
        <v>0</v>
      </c>
      <c r="H152" s="98">
        <v>0.08</v>
      </c>
      <c r="I152" s="57">
        <f t="shared" si="11"/>
        <v>0</v>
      </c>
      <c r="J152" s="115"/>
      <c r="K152" s="114"/>
      <c r="L152" s="114"/>
    </row>
    <row r="153" spans="1:12" s="80" customFormat="1" ht="27.75" customHeight="1">
      <c r="A153" s="53">
        <v>10</v>
      </c>
      <c r="B153" s="71" t="s">
        <v>89</v>
      </c>
      <c r="C153" s="59" t="s">
        <v>90</v>
      </c>
      <c r="D153" s="59" t="s">
        <v>86</v>
      </c>
      <c r="E153" s="75">
        <v>50</v>
      </c>
      <c r="F153" s="58">
        <v>0</v>
      </c>
      <c r="G153" s="57">
        <f t="shared" si="10"/>
        <v>0</v>
      </c>
      <c r="H153" s="98">
        <v>0.08</v>
      </c>
      <c r="I153" s="57">
        <f t="shared" si="11"/>
        <v>0</v>
      </c>
      <c r="J153" s="115"/>
      <c r="K153" s="114"/>
      <c r="L153" s="114"/>
    </row>
    <row r="154" spans="1:12" s="80" customFormat="1" ht="28.5" customHeight="1">
      <c r="A154" s="53">
        <v>11</v>
      </c>
      <c r="B154" s="71" t="s">
        <v>91</v>
      </c>
      <c r="C154" s="59" t="s">
        <v>92</v>
      </c>
      <c r="D154" s="59" t="s">
        <v>93</v>
      </c>
      <c r="E154" s="75">
        <v>30000</v>
      </c>
      <c r="F154" s="58">
        <v>0</v>
      </c>
      <c r="G154" s="57">
        <f t="shared" si="10"/>
        <v>0</v>
      </c>
      <c r="H154" s="98">
        <v>0.08</v>
      </c>
      <c r="I154" s="57">
        <f t="shared" si="11"/>
        <v>0</v>
      </c>
      <c r="J154" s="115"/>
      <c r="K154" s="114"/>
      <c r="L154" s="114"/>
    </row>
    <row r="155" spans="1:12" s="80" customFormat="1" ht="22.5" customHeight="1">
      <c r="A155" s="53">
        <v>12</v>
      </c>
      <c r="B155" s="71" t="s">
        <v>94</v>
      </c>
      <c r="C155" s="59" t="s">
        <v>95</v>
      </c>
      <c r="D155" s="59" t="s">
        <v>70</v>
      </c>
      <c r="E155" s="75">
        <v>500</v>
      </c>
      <c r="F155" s="58">
        <v>0</v>
      </c>
      <c r="G155" s="57">
        <f t="shared" si="10"/>
        <v>0</v>
      </c>
      <c r="H155" s="98">
        <v>0.08</v>
      </c>
      <c r="I155" s="57">
        <f t="shared" si="11"/>
        <v>0</v>
      </c>
      <c r="J155" s="115"/>
      <c r="K155" s="114"/>
      <c r="L155" s="114"/>
    </row>
    <row r="156" spans="1:12" s="80" customFormat="1" ht="16.5" customHeight="1">
      <c r="A156" s="53">
        <v>13</v>
      </c>
      <c r="B156" s="71" t="s">
        <v>96</v>
      </c>
      <c r="C156" s="59" t="s">
        <v>97</v>
      </c>
      <c r="D156" s="59" t="s">
        <v>86</v>
      </c>
      <c r="E156" s="75">
        <v>500</v>
      </c>
      <c r="F156" s="58">
        <v>0</v>
      </c>
      <c r="G156" s="57">
        <f t="shared" si="10"/>
        <v>0</v>
      </c>
      <c r="H156" s="98">
        <v>0.08</v>
      </c>
      <c r="I156" s="57">
        <f t="shared" si="11"/>
        <v>0</v>
      </c>
      <c r="J156" s="115"/>
      <c r="K156" s="114"/>
      <c r="L156" s="114"/>
    </row>
    <row r="157" spans="1:12" s="80" customFormat="1" ht="15.75" customHeight="1">
      <c r="A157" s="53">
        <v>14</v>
      </c>
      <c r="B157" s="71" t="s">
        <v>98</v>
      </c>
      <c r="C157" s="59" t="s">
        <v>99</v>
      </c>
      <c r="D157" s="59" t="s">
        <v>86</v>
      </c>
      <c r="E157" s="75">
        <v>40</v>
      </c>
      <c r="F157" s="58">
        <v>0</v>
      </c>
      <c r="G157" s="57">
        <f t="shared" si="10"/>
        <v>0</v>
      </c>
      <c r="H157" s="98">
        <v>0.08</v>
      </c>
      <c r="I157" s="57">
        <f t="shared" si="11"/>
        <v>0</v>
      </c>
      <c r="J157" s="115"/>
      <c r="K157" s="114"/>
      <c r="L157" s="114"/>
    </row>
    <row r="158" spans="1:12" s="80" customFormat="1" ht="37.5" customHeight="1">
      <c r="A158" s="116">
        <v>15</v>
      </c>
      <c r="B158" s="196" t="s">
        <v>100</v>
      </c>
      <c r="C158" s="100" t="s">
        <v>101</v>
      </c>
      <c r="D158" s="100" t="s">
        <v>86</v>
      </c>
      <c r="E158" s="101">
        <v>8000</v>
      </c>
      <c r="F158" s="58">
        <v>0</v>
      </c>
      <c r="G158" s="57">
        <f t="shared" si="10"/>
        <v>0</v>
      </c>
      <c r="H158" s="98">
        <v>0.08</v>
      </c>
      <c r="I158" s="57">
        <f t="shared" si="11"/>
        <v>0</v>
      </c>
      <c r="J158" s="115"/>
      <c r="K158" s="114"/>
      <c r="L158" s="114"/>
    </row>
    <row r="159" spans="1:12" s="80" customFormat="1" ht="19.5" customHeight="1">
      <c r="A159" s="284" t="s">
        <v>77</v>
      </c>
      <c r="B159" s="285"/>
      <c r="C159" s="285"/>
      <c r="D159" s="285"/>
      <c r="E159" s="285"/>
      <c r="F159" s="286"/>
      <c r="G159" s="185">
        <f>SUM(G144:G158)</f>
        <v>0</v>
      </c>
      <c r="H159" s="143" t="s">
        <v>78</v>
      </c>
      <c r="I159" s="186">
        <f>SUM(I144:I158)</f>
        <v>0</v>
      </c>
      <c r="J159" s="249"/>
      <c r="K159" s="198"/>
      <c r="L159" s="198"/>
    </row>
    <row r="160" spans="1:12" s="80" customFormat="1" ht="17.25" customHeight="1">
      <c r="A160" s="117"/>
      <c r="B160" s="198"/>
      <c r="C160" s="117"/>
      <c r="D160" s="123"/>
      <c r="E160" s="250"/>
      <c r="F160" s="245"/>
      <c r="G160" s="245"/>
      <c r="H160" s="248"/>
      <c r="I160" s="245"/>
      <c r="J160" s="249"/>
      <c r="K160" s="198"/>
      <c r="L160" s="198"/>
    </row>
    <row r="161" spans="1:12" s="77" customFormat="1" ht="19.5" customHeight="1">
      <c r="A161" s="301" t="s">
        <v>297</v>
      </c>
      <c r="B161" s="302"/>
      <c r="C161" s="302"/>
      <c r="D161" s="302"/>
      <c r="E161" s="302"/>
      <c r="F161" s="302"/>
      <c r="G161" s="302"/>
      <c r="H161" s="302"/>
      <c r="I161" s="302"/>
      <c r="J161" s="302"/>
      <c r="K161" s="302"/>
      <c r="L161" s="303"/>
    </row>
    <row r="162" spans="1:12" s="93" customFormat="1" ht="45">
      <c r="A162" s="51" t="s">
        <v>44</v>
      </c>
      <c r="B162" s="51" t="s">
        <v>45</v>
      </c>
      <c r="C162" s="51" t="s">
        <v>46</v>
      </c>
      <c r="D162" s="51" t="s">
        <v>47</v>
      </c>
      <c r="E162" s="88" t="s">
        <v>125</v>
      </c>
      <c r="F162" s="52" t="s">
        <v>80</v>
      </c>
      <c r="G162" s="89" t="s">
        <v>18</v>
      </c>
      <c r="H162" s="51" t="s">
        <v>50</v>
      </c>
      <c r="I162" s="89" t="s">
        <v>22</v>
      </c>
      <c r="J162" s="118" t="s">
        <v>51</v>
      </c>
      <c r="K162" s="30" t="s">
        <v>52</v>
      </c>
      <c r="L162" s="43" t="s">
        <v>53</v>
      </c>
    </row>
    <row r="163" spans="1:12" s="77" customFormat="1" ht="37.5" customHeight="1">
      <c r="A163" s="53">
        <v>1</v>
      </c>
      <c r="B163" s="71" t="s">
        <v>132</v>
      </c>
      <c r="C163" s="59" t="s">
        <v>133</v>
      </c>
      <c r="D163" s="59" t="s">
        <v>56</v>
      </c>
      <c r="E163" s="75">
        <v>12000</v>
      </c>
      <c r="F163" s="58">
        <v>0</v>
      </c>
      <c r="G163" s="58">
        <f aca="true" t="shared" si="12" ref="G163:G171">E163*F163</f>
        <v>0</v>
      </c>
      <c r="H163" s="98">
        <v>0.08</v>
      </c>
      <c r="I163" s="58">
        <f aca="true" t="shared" si="13" ref="I163:I171">G163*1.08</f>
        <v>0</v>
      </c>
      <c r="J163" s="115"/>
      <c r="K163" s="188"/>
      <c r="L163" s="188"/>
    </row>
    <row r="164" spans="1:12" s="77" customFormat="1" ht="38.25" customHeight="1">
      <c r="A164" s="53">
        <v>2</v>
      </c>
      <c r="B164" s="71" t="s">
        <v>132</v>
      </c>
      <c r="C164" s="59" t="s">
        <v>134</v>
      </c>
      <c r="D164" s="59" t="s">
        <v>56</v>
      </c>
      <c r="E164" s="75">
        <v>7000</v>
      </c>
      <c r="F164" s="58">
        <v>0</v>
      </c>
      <c r="G164" s="58">
        <f t="shared" si="12"/>
        <v>0</v>
      </c>
      <c r="H164" s="98">
        <v>0.08</v>
      </c>
      <c r="I164" s="58">
        <f t="shared" si="13"/>
        <v>0</v>
      </c>
      <c r="J164" s="115"/>
      <c r="K164" s="188"/>
      <c r="L164" s="188"/>
    </row>
    <row r="165" spans="1:12" s="77" customFormat="1" ht="38.25" customHeight="1">
      <c r="A165" s="53">
        <v>3</v>
      </c>
      <c r="B165" s="71" t="s">
        <v>132</v>
      </c>
      <c r="C165" s="59" t="s">
        <v>135</v>
      </c>
      <c r="D165" s="59" t="s">
        <v>56</v>
      </c>
      <c r="E165" s="75">
        <v>2000</v>
      </c>
      <c r="F165" s="58">
        <v>0</v>
      </c>
      <c r="G165" s="58">
        <f t="shared" si="12"/>
        <v>0</v>
      </c>
      <c r="H165" s="98">
        <v>0.08</v>
      </c>
      <c r="I165" s="58">
        <f t="shared" si="13"/>
        <v>0</v>
      </c>
      <c r="J165" s="115"/>
      <c r="K165" s="188"/>
      <c r="L165" s="188"/>
    </row>
    <row r="166" spans="1:12" s="80" customFormat="1" ht="44.25" customHeight="1">
      <c r="A166" s="53">
        <v>4</v>
      </c>
      <c r="B166" s="71" t="s">
        <v>136</v>
      </c>
      <c r="C166" s="59" t="s">
        <v>137</v>
      </c>
      <c r="D166" s="59" t="s">
        <v>70</v>
      </c>
      <c r="E166" s="75">
        <v>5000</v>
      </c>
      <c r="F166" s="58">
        <v>0</v>
      </c>
      <c r="G166" s="58">
        <f t="shared" si="12"/>
        <v>0</v>
      </c>
      <c r="H166" s="98">
        <v>0.08</v>
      </c>
      <c r="I166" s="58">
        <f t="shared" si="13"/>
        <v>0</v>
      </c>
      <c r="J166" s="115"/>
      <c r="K166" s="114"/>
      <c r="L166" s="114"/>
    </row>
    <row r="167" spans="1:12" s="80" customFormat="1" ht="30.75" customHeight="1">
      <c r="A167" s="53">
        <v>5</v>
      </c>
      <c r="B167" s="71" t="s">
        <v>138</v>
      </c>
      <c r="C167" s="59" t="s">
        <v>139</v>
      </c>
      <c r="D167" s="59" t="s">
        <v>70</v>
      </c>
      <c r="E167" s="75">
        <v>6000</v>
      </c>
      <c r="F167" s="58">
        <v>0</v>
      </c>
      <c r="G167" s="58">
        <f t="shared" si="12"/>
        <v>0</v>
      </c>
      <c r="H167" s="98">
        <v>0.08</v>
      </c>
      <c r="I167" s="58">
        <f t="shared" si="13"/>
        <v>0</v>
      </c>
      <c r="J167" s="115"/>
      <c r="K167" s="114"/>
      <c r="L167" s="114"/>
    </row>
    <row r="168" spans="1:12" s="80" customFormat="1" ht="32.25" customHeight="1">
      <c r="A168" s="53">
        <v>6</v>
      </c>
      <c r="B168" s="71" t="s">
        <v>140</v>
      </c>
      <c r="C168" s="59" t="s">
        <v>90</v>
      </c>
      <c r="D168" s="59" t="s">
        <v>70</v>
      </c>
      <c r="E168" s="75">
        <v>2000</v>
      </c>
      <c r="F168" s="58">
        <v>0</v>
      </c>
      <c r="G168" s="58">
        <f t="shared" si="12"/>
        <v>0</v>
      </c>
      <c r="H168" s="98">
        <v>0.08</v>
      </c>
      <c r="I168" s="58">
        <f t="shared" si="13"/>
        <v>0</v>
      </c>
      <c r="J168" s="115"/>
      <c r="K168" s="114"/>
      <c r="L168" s="114"/>
    </row>
    <row r="169" spans="1:12" s="80" customFormat="1" ht="38.25" customHeight="1">
      <c r="A169" s="53">
        <v>7</v>
      </c>
      <c r="B169" s="71" t="s">
        <v>141</v>
      </c>
      <c r="C169" s="59" t="s">
        <v>142</v>
      </c>
      <c r="D169" s="59" t="s">
        <v>56</v>
      </c>
      <c r="E169" s="75">
        <v>800</v>
      </c>
      <c r="F169" s="58">
        <v>0</v>
      </c>
      <c r="G169" s="58">
        <f t="shared" si="12"/>
        <v>0</v>
      </c>
      <c r="H169" s="98">
        <v>0.08</v>
      </c>
      <c r="I169" s="58">
        <f t="shared" si="13"/>
        <v>0</v>
      </c>
      <c r="J169" s="115"/>
      <c r="K169" s="114"/>
      <c r="L169" s="114"/>
    </row>
    <row r="170" spans="1:12" s="80" customFormat="1" ht="43.5" customHeight="1">
      <c r="A170" s="53">
        <v>8</v>
      </c>
      <c r="B170" s="166" t="s">
        <v>143</v>
      </c>
      <c r="C170" s="59"/>
      <c r="D170" s="59" t="s">
        <v>144</v>
      </c>
      <c r="E170" s="75">
        <v>3000</v>
      </c>
      <c r="F170" s="58">
        <v>0</v>
      </c>
      <c r="G170" s="58">
        <f t="shared" si="12"/>
        <v>0</v>
      </c>
      <c r="H170" s="98">
        <v>0.08</v>
      </c>
      <c r="I170" s="58">
        <f t="shared" si="13"/>
        <v>0</v>
      </c>
      <c r="J170" s="78"/>
      <c r="K170" s="114"/>
      <c r="L170" s="114"/>
    </row>
    <row r="171" spans="1:12" s="80" customFormat="1" ht="45.75" customHeight="1">
      <c r="A171" s="116">
        <v>9</v>
      </c>
      <c r="B171" s="196" t="s">
        <v>312</v>
      </c>
      <c r="C171" s="100" t="s">
        <v>113</v>
      </c>
      <c r="D171" s="100" t="s">
        <v>70</v>
      </c>
      <c r="E171" s="101">
        <v>15000</v>
      </c>
      <c r="F171" s="58">
        <v>0</v>
      </c>
      <c r="G171" s="58">
        <f t="shared" si="12"/>
        <v>0</v>
      </c>
      <c r="H171" s="98">
        <v>0.08</v>
      </c>
      <c r="I171" s="58">
        <f t="shared" si="13"/>
        <v>0</v>
      </c>
      <c r="J171" s="115"/>
      <c r="K171" s="114"/>
      <c r="L171" s="114"/>
    </row>
    <row r="172" spans="1:12" s="77" customFormat="1" ht="18" customHeight="1">
      <c r="A172" s="284" t="s">
        <v>77</v>
      </c>
      <c r="B172" s="285"/>
      <c r="C172" s="285"/>
      <c r="D172" s="285"/>
      <c r="E172" s="285"/>
      <c r="F172" s="286"/>
      <c r="G172" s="145">
        <f>SUM(G163:G171)</f>
        <v>0</v>
      </c>
      <c r="H172" s="146" t="s">
        <v>78</v>
      </c>
      <c r="I172" s="147">
        <f>SUM(I163:I171)</f>
        <v>0</v>
      </c>
      <c r="J172" s="228"/>
      <c r="K172" s="206"/>
      <c r="L172" s="206"/>
    </row>
    <row r="173" spans="1:12" s="80" customFormat="1" ht="15.75" customHeight="1">
      <c r="A173" s="117"/>
      <c r="B173" s="198"/>
      <c r="C173" s="117"/>
      <c r="D173" s="123"/>
      <c r="E173" s="250"/>
      <c r="F173" s="245"/>
      <c r="G173" s="245"/>
      <c r="H173" s="248"/>
      <c r="I173" s="251"/>
      <c r="J173" s="249"/>
      <c r="K173" s="198"/>
      <c r="L173" s="198"/>
    </row>
    <row r="174" spans="1:12" s="80" customFormat="1" ht="22.5" customHeight="1">
      <c r="A174" s="298" t="s">
        <v>298</v>
      </c>
      <c r="B174" s="299"/>
      <c r="C174" s="299"/>
      <c r="D174" s="299"/>
      <c r="E174" s="299"/>
      <c r="F174" s="299"/>
      <c r="G174" s="299"/>
      <c r="H174" s="299"/>
      <c r="I174" s="299"/>
      <c r="J174" s="299"/>
      <c r="K174" s="299"/>
      <c r="L174" s="300"/>
    </row>
    <row r="175" spans="1:12" s="123" customFormat="1" ht="45">
      <c r="A175" s="119" t="s">
        <v>44</v>
      </c>
      <c r="B175" s="108" t="s">
        <v>45</v>
      </c>
      <c r="C175" s="108" t="s">
        <v>46</v>
      </c>
      <c r="D175" s="119" t="s">
        <v>47</v>
      </c>
      <c r="E175" s="119" t="s">
        <v>79</v>
      </c>
      <c r="F175" s="109" t="s">
        <v>102</v>
      </c>
      <c r="G175" s="120" t="s">
        <v>18</v>
      </c>
      <c r="H175" s="108" t="s">
        <v>50</v>
      </c>
      <c r="I175" s="121" t="s">
        <v>22</v>
      </c>
      <c r="J175" s="122" t="s">
        <v>51</v>
      </c>
      <c r="K175" s="30" t="s">
        <v>52</v>
      </c>
      <c r="L175" s="30" t="s">
        <v>53</v>
      </c>
    </row>
    <row r="176" spans="1:12" s="80" customFormat="1" ht="35.25" customHeight="1">
      <c r="A176" s="53">
        <v>1</v>
      </c>
      <c r="B176" s="71" t="s">
        <v>103</v>
      </c>
      <c r="C176" s="59" t="s">
        <v>104</v>
      </c>
      <c r="D176" s="124" t="s">
        <v>56</v>
      </c>
      <c r="E176" s="124">
        <v>3000</v>
      </c>
      <c r="F176" s="125">
        <v>0</v>
      </c>
      <c r="G176" s="126">
        <f aca="true" t="shared" si="14" ref="G176:G192">E176*F176</f>
        <v>0</v>
      </c>
      <c r="H176" s="127">
        <v>0.08</v>
      </c>
      <c r="I176" s="126">
        <f aca="true" t="shared" si="15" ref="I176:I192">G176*1.08</f>
        <v>0</v>
      </c>
      <c r="J176" s="252"/>
      <c r="K176" s="114"/>
      <c r="L176" s="114"/>
    </row>
    <row r="177" spans="1:12" s="80" customFormat="1" ht="32.25" customHeight="1">
      <c r="A177" s="53">
        <v>2</v>
      </c>
      <c r="B177" s="71" t="s">
        <v>105</v>
      </c>
      <c r="C177" s="59" t="s">
        <v>104</v>
      </c>
      <c r="D177" s="124" t="s">
        <v>56</v>
      </c>
      <c r="E177" s="124">
        <v>8000</v>
      </c>
      <c r="F177" s="125">
        <v>0</v>
      </c>
      <c r="G177" s="58">
        <f t="shared" si="14"/>
        <v>0</v>
      </c>
      <c r="H177" s="98">
        <v>0.08</v>
      </c>
      <c r="I177" s="58">
        <f t="shared" si="15"/>
        <v>0</v>
      </c>
      <c r="J177" s="252"/>
      <c r="K177" s="114"/>
      <c r="L177" s="114"/>
    </row>
    <row r="178" spans="1:12" s="80" customFormat="1" ht="22.5" customHeight="1">
      <c r="A178" s="53">
        <v>3</v>
      </c>
      <c r="B178" s="71" t="s">
        <v>106</v>
      </c>
      <c r="C178" s="59" t="s">
        <v>107</v>
      </c>
      <c r="D178" s="124" t="s">
        <v>56</v>
      </c>
      <c r="E178" s="124">
        <v>150</v>
      </c>
      <c r="F178" s="125">
        <v>0</v>
      </c>
      <c r="G178" s="126">
        <f t="shared" si="14"/>
        <v>0</v>
      </c>
      <c r="H178" s="127">
        <v>0.08</v>
      </c>
      <c r="I178" s="126">
        <f t="shared" si="15"/>
        <v>0</v>
      </c>
      <c r="J178" s="252"/>
      <c r="K178" s="114"/>
      <c r="L178" s="114"/>
    </row>
    <row r="179" spans="1:12" s="80" customFormat="1" ht="24" customHeight="1">
      <c r="A179" s="53">
        <v>4</v>
      </c>
      <c r="B179" s="71" t="s">
        <v>106</v>
      </c>
      <c r="C179" s="59" t="s">
        <v>108</v>
      </c>
      <c r="D179" s="124" t="s">
        <v>56</v>
      </c>
      <c r="E179" s="124">
        <v>300</v>
      </c>
      <c r="F179" s="125">
        <v>0</v>
      </c>
      <c r="G179" s="126">
        <f t="shared" si="14"/>
        <v>0</v>
      </c>
      <c r="H179" s="127">
        <v>0.08</v>
      </c>
      <c r="I179" s="126">
        <f t="shared" si="15"/>
        <v>0</v>
      </c>
      <c r="J179" s="252"/>
      <c r="K179" s="114"/>
      <c r="L179" s="114"/>
    </row>
    <row r="180" spans="1:12" s="80" customFormat="1" ht="21" customHeight="1">
      <c r="A180" s="53">
        <v>5</v>
      </c>
      <c r="B180" s="71" t="s">
        <v>106</v>
      </c>
      <c r="C180" s="59" t="s">
        <v>109</v>
      </c>
      <c r="D180" s="124" t="s">
        <v>56</v>
      </c>
      <c r="E180" s="124">
        <v>200</v>
      </c>
      <c r="F180" s="125">
        <v>0</v>
      </c>
      <c r="G180" s="126">
        <f t="shared" si="14"/>
        <v>0</v>
      </c>
      <c r="H180" s="127">
        <v>0.08</v>
      </c>
      <c r="I180" s="126">
        <f t="shared" si="15"/>
        <v>0</v>
      </c>
      <c r="J180" s="252"/>
      <c r="K180" s="114"/>
      <c r="L180" s="114"/>
    </row>
    <row r="181" spans="1:12" s="80" customFormat="1" ht="25.5" customHeight="1">
      <c r="A181" s="53">
        <v>6</v>
      </c>
      <c r="B181" s="71" t="s">
        <v>106</v>
      </c>
      <c r="C181" s="59" t="s">
        <v>110</v>
      </c>
      <c r="D181" s="124" t="s">
        <v>56</v>
      </c>
      <c r="E181" s="124">
        <v>200</v>
      </c>
      <c r="F181" s="125">
        <v>0</v>
      </c>
      <c r="G181" s="126">
        <f t="shared" si="14"/>
        <v>0</v>
      </c>
      <c r="H181" s="127">
        <v>0.08</v>
      </c>
      <c r="I181" s="126">
        <f t="shared" si="15"/>
        <v>0</v>
      </c>
      <c r="J181" s="252"/>
      <c r="K181" s="114"/>
      <c r="L181" s="114"/>
    </row>
    <row r="182" spans="1:12" s="80" customFormat="1" ht="27.75" customHeight="1">
      <c r="A182" s="53">
        <v>7</v>
      </c>
      <c r="B182" s="71" t="s">
        <v>215</v>
      </c>
      <c r="C182" s="59" t="s">
        <v>214</v>
      </c>
      <c r="D182" s="124" t="s">
        <v>70</v>
      </c>
      <c r="E182" s="124">
        <v>200</v>
      </c>
      <c r="F182" s="125">
        <v>0</v>
      </c>
      <c r="G182" s="126">
        <f>E182*F182</f>
        <v>0</v>
      </c>
      <c r="H182" s="127">
        <v>0.08</v>
      </c>
      <c r="I182" s="126">
        <f>G182*1.08</f>
        <v>0</v>
      </c>
      <c r="J182" s="252"/>
      <c r="K182" s="114"/>
      <c r="L182" s="114"/>
    </row>
    <row r="183" spans="1:12" s="80" customFormat="1" ht="29.25" customHeight="1">
      <c r="A183" s="53">
        <v>8</v>
      </c>
      <c r="B183" s="71" t="s">
        <v>215</v>
      </c>
      <c r="C183" s="59" t="s">
        <v>113</v>
      </c>
      <c r="D183" s="124" t="s">
        <v>70</v>
      </c>
      <c r="E183" s="124">
        <v>200</v>
      </c>
      <c r="F183" s="125">
        <v>0</v>
      </c>
      <c r="G183" s="126">
        <f>E183*F183</f>
        <v>0</v>
      </c>
      <c r="H183" s="127">
        <v>0.08</v>
      </c>
      <c r="I183" s="126">
        <f>G183*1.08</f>
        <v>0</v>
      </c>
      <c r="J183" s="252"/>
      <c r="K183" s="114"/>
      <c r="L183" s="114"/>
    </row>
    <row r="184" spans="1:12" s="80" customFormat="1" ht="41.25" customHeight="1">
      <c r="A184" s="53">
        <v>9</v>
      </c>
      <c r="B184" s="71" t="s">
        <v>219</v>
      </c>
      <c r="C184" s="59" t="s">
        <v>214</v>
      </c>
      <c r="D184" s="124" t="s">
        <v>70</v>
      </c>
      <c r="E184" s="124">
        <v>100</v>
      </c>
      <c r="F184" s="125">
        <v>0</v>
      </c>
      <c r="G184" s="126">
        <f>E184*F184</f>
        <v>0</v>
      </c>
      <c r="H184" s="127">
        <v>0.08</v>
      </c>
      <c r="I184" s="126">
        <f>G184*1.08</f>
        <v>0</v>
      </c>
      <c r="J184" s="252"/>
      <c r="K184" s="114"/>
      <c r="L184" s="114"/>
    </row>
    <row r="185" spans="1:12" s="80" customFormat="1" ht="36.75" customHeight="1">
      <c r="A185" s="53">
        <v>10</v>
      </c>
      <c r="B185" s="71" t="s">
        <v>243</v>
      </c>
      <c r="C185" s="59" t="s">
        <v>111</v>
      </c>
      <c r="D185" s="124" t="s">
        <v>70</v>
      </c>
      <c r="E185" s="124">
        <v>800</v>
      </c>
      <c r="F185" s="125">
        <v>0</v>
      </c>
      <c r="G185" s="126">
        <f t="shared" si="14"/>
        <v>0</v>
      </c>
      <c r="H185" s="127">
        <v>0.08</v>
      </c>
      <c r="I185" s="126">
        <f t="shared" si="15"/>
        <v>0</v>
      </c>
      <c r="J185" s="252"/>
      <c r="K185" s="114"/>
      <c r="L185" s="114"/>
    </row>
    <row r="186" spans="1:12" s="80" customFormat="1" ht="35.25" customHeight="1">
      <c r="A186" s="53">
        <v>11</v>
      </c>
      <c r="B186" s="71" t="s">
        <v>112</v>
      </c>
      <c r="C186" s="59" t="s">
        <v>113</v>
      </c>
      <c r="D186" s="124" t="s">
        <v>70</v>
      </c>
      <c r="E186" s="124">
        <v>400</v>
      </c>
      <c r="F186" s="125">
        <v>0</v>
      </c>
      <c r="G186" s="126">
        <f t="shared" si="14"/>
        <v>0</v>
      </c>
      <c r="H186" s="127">
        <v>0.08</v>
      </c>
      <c r="I186" s="126">
        <f t="shared" si="15"/>
        <v>0</v>
      </c>
      <c r="J186" s="252"/>
      <c r="K186" s="114"/>
      <c r="L186" s="114"/>
    </row>
    <row r="187" spans="1:12" s="80" customFormat="1" ht="38.25" customHeight="1">
      <c r="A187" s="53">
        <v>12</v>
      </c>
      <c r="B187" s="71" t="s">
        <v>216</v>
      </c>
      <c r="C187" s="59" t="s">
        <v>114</v>
      </c>
      <c r="D187" s="124" t="s">
        <v>70</v>
      </c>
      <c r="E187" s="124">
        <v>500</v>
      </c>
      <c r="F187" s="125">
        <v>0</v>
      </c>
      <c r="G187" s="126">
        <f t="shared" si="14"/>
        <v>0</v>
      </c>
      <c r="H187" s="127">
        <v>0.08</v>
      </c>
      <c r="I187" s="126">
        <f t="shared" si="15"/>
        <v>0</v>
      </c>
      <c r="J187" s="252"/>
      <c r="K187" s="114"/>
      <c r="L187" s="114"/>
    </row>
    <row r="188" spans="1:12" s="80" customFormat="1" ht="36" customHeight="1">
      <c r="A188" s="53">
        <v>13</v>
      </c>
      <c r="B188" s="71" t="s">
        <v>115</v>
      </c>
      <c r="C188" s="59" t="s">
        <v>116</v>
      </c>
      <c r="D188" s="124" t="s">
        <v>70</v>
      </c>
      <c r="E188" s="124">
        <v>300</v>
      </c>
      <c r="F188" s="125">
        <v>0</v>
      </c>
      <c r="G188" s="126">
        <f t="shared" si="14"/>
        <v>0</v>
      </c>
      <c r="H188" s="127">
        <v>0.08</v>
      </c>
      <c r="I188" s="126">
        <f t="shared" si="15"/>
        <v>0</v>
      </c>
      <c r="J188" s="252"/>
      <c r="K188" s="114"/>
      <c r="L188" s="114"/>
    </row>
    <row r="189" spans="1:12" s="80" customFormat="1" ht="17.25" customHeight="1">
      <c r="A189" s="53">
        <v>14</v>
      </c>
      <c r="B189" s="71" t="s">
        <v>117</v>
      </c>
      <c r="C189" s="59" t="s">
        <v>118</v>
      </c>
      <c r="D189" s="124" t="s">
        <v>56</v>
      </c>
      <c r="E189" s="124">
        <v>100</v>
      </c>
      <c r="F189" s="125">
        <v>0</v>
      </c>
      <c r="G189" s="126">
        <f t="shared" si="14"/>
        <v>0</v>
      </c>
      <c r="H189" s="127">
        <v>0.08</v>
      </c>
      <c r="I189" s="126">
        <f t="shared" si="15"/>
        <v>0</v>
      </c>
      <c r="J189" s="252"/>
      <c r="K189" s="114"/>
      <c r="L189" s="114"/>
    </row>
    <row r="190" spans="1:12" s="80" customFormat="1" ht="27.75" customHeight="1">
      <c r="A190" s="53">
        <v>15</v>
      </c>
      <c r="B190" s="199" t="s">
        <v>119</v>
      </c>
      <c r="C190" s="59" t="s">
        <v>120</v>
      </c>
      <c r="D190" s="59" t="s">
        <v>70</v>
      </c>
      <c r="E190" s="59">
        <v>40</v>
      </c>
      <c r="F190" s="125">
        <v>0</v>
      </c>
      <c r="G190" s="126">
        <f t="shared" si="14"/>
        <v>0</v>
      </c>
      <c r="H190" s="127">
        <v>0.08</v>
      </c>
      <c r="I190" s="126">
        <f t="shared" si="15"/>
        <v>0</v>
      </c>
      <c r="J190" s="252"/>
      <c r="K190" s="114"/>
      <c r="L190" s="114"/>
    </row>
    <row r="191" spans="1:12" s="80" customFormat="1" ht="24" customHeight="1">
      <c r="A191" s="53">
        <v>16</v>
      </c>
      <c r="B191" s="199" t="s">
        <v>121</v>
      </c>
      <c r="C191" s="59" t="s">
        <v>122</v>
      </c>
      <c r="D191" s="59" t="s">
        <v>70</v>
      </c>
      <c r="E191" s="59">
        <v>60</v>
      </c>
      <c r="F191" s="125">
        <v>0</v>
      </c>
      <c r="G191" s="126">
        <f t="shared" si="14"/>
        <v>0</v>
      </c>
      <c r="H191" s="127">
        <v>0.08</v>
      </c>
      <c r="I191" s="126">
        <f t="shared" si="15"/>
        <v>0</v>
      </c>
      <c r="J191" s="252"/>
      <c r="K191" s="114"/>
      <c r="L191" s="114"/>
    </row>
    <row r="192" spans="1:12" s="80" customFormat="1" ht="29.25" customHeight="1">
      <c r="A192" s="53">
        <v>17</v>
      </c>
      <c r="B192" s="199" t="s">
        <v>123</v>
      </c>
      <c r="C192" s="100" t="s">
        <v>124</v>
      </c>
      <c r="D192" s="100" t="s">
        <v>56</v>
      </c>
      <c r="E192" s="100">
        <v>2000</v>
      </c>
      <c r="F192" s="125">
        <v>0</v>
      </c>
      <c r="G192" s="126">
        <f t="shared" si="14"/>
        <v>0</v>
      </c>
      <c r="H192" s="127">
        <v>0.08</v>
      </c>
      <c r="I192" s="126">
        <f t="shared" si="15"/>
        <v>0</v>
      </c>
      <c r="J192" s="253"/>
      <c r="K192" s="114"/>
      <c r="L192" s="114"/>
    </row>
    <row r="193" spans="1:12" s="80" customFormat="1" ht="39" customHeight="1">
      <c r="A193" s="53">
        <v>18</v>
      </c>
      <c r="B193" s="200" t="s">
        <v>217</v>
      </c>
      <c r="C193" s="128" t="s">
        <v>218</v>
      </c>
      <c r="D193" s="129" t="s">
        <v>56</v>
      </c>
      <c r="E193" s="130">
        <v>2000</v>
      </c>
      <c r="F193" s="125">
        <v>0</v>
      </c>
      <c r="G193" s="126">
        <f>E193*F193</f>
        <v>0</v>
      </c>
      <c r="H193" s="127">
        <v>0.08</v>
      </c>
      <c r="I193" s="131">
        <f>G193*1.08</f>
        <v>0</v>
      </c>
      <c r="J193" s="254"/>
      <c r="K193" s="114"/>
      <c r="L193" s="114"/>
    </row>
    <row r="194" spans="1:12" s="80" customFormat="1" ht="41.25" customHeight="1">
      <c r="A194" s="61">
        <v>19</v>
      </c>
      <c r="B194" s="201" t="s">
        <v>220</v>
      </c>
      <c r="C194" s="59" t="s">
        <v>178</v>
      </c>
      <c r="D194" s="65" t="s">
        <v>56</v>
      </c>
      <c r="E194" s="65">
        <v>60000</v>
      </c>
      <c r="F194" s="125">
        <v>0</v>
      </c>
      <c r="G194" s="64">
        <f>E194*F194</f>
        <v>0</v>
      </c>
      <c r="H194" s="98">
        <v>0.08</v>
      </c>
      <c r="I194" s="64">
        <f>G194*1.08</f>
        <v>0</v>
      </c>
      <c r="J194" s="122"/>
      <c r="K194" s="114"/>
      <c r="L194" s="114"/>
    </row>
    <row r="195" spans="1:12" s="80" customFormat="1" ht="59.25" customHeight="1">
      <c r="A195" s="116">
        <v>20</v>
      </c>
      <c r="B195" s="196" t="s">
        <v>277</v>
      </c>
      <c r="C195" s="100" t="s">
        <v>179</v>
      </c>
      <c r="D195" s="100" t="s">
        <v>56</v>
      </c>
      <c r="E195" s="100">
        <v>30000</v>
      </c>
      <c r="F195" s="125">
        <v>0</v>
      </c>
      <c r="G195" s="102">
        <f>E195*F195</f>
        <v>0</v>
      </c>
      <c r="H195" s="103">
        <v>0.08</v>
      </c>
      <c r="I195" s="102">
        <f>G195*1.08</f>
        <v>0</v>
      </c>
      <c r="J195" s="158"/>
      <c r="K195" s="114"/>
      <c r="L195" s="114"/>
    </row>
    <row r="196" spans="1:12" s="80" customFormat="1" ht="22.5">
      <c r="A196" s="34">
        <v>21</v>
      </c>
      <c r="B196" s="114" t="s">
        <v>242</v>
      </c>
      <c r="C196" s="38" t="s">
        <v>180</v>
      </c>
      <c r="D196" s="38" t="s">
        <v>144</v>
      </c>
      <c r="E196" s="38">
        <v>5000</v>
      </c>
      <c r="F196" s="125">
        <v>0</v>
      </c>
      <c r="G196" s="37">
        <f>E196*F196</f>
        <v>0</v>
      </c>
      <c r="H196" s="132">
        <v>0.08</v>
      </c>
      <c r="I196" s="37">
        <f>G196*1.08</f>
        <v>0</v>
      </c>
      <c r="J196" s="255"/>
      <c r="K196" s="114"/>
      <c r="L196" s="114"/>
    </row>
    <row r="197" spans="1:12" s="80" customFormat="1" ht="27" customHeight="1">
      <c r="A197" s="53">
        <v>22</v>
      </c>
      <c r="B197" s="166" t="s">
        <v>162</v>
      </c>
      <c r="C197" s="59" t="s">
        <v>163</v>
      </c>
      <c r="D197" s="59" t="s">
        <v>70</v>
      </c>
      <c r="E197" s="75">
        <v>12</v>
      </c>
      <c r="F197" s="125">
        <v>0</v>
      </c>
      <c r="G197" s="58">
        <f aca="true" t="shared" si="16" ref="G197:G203">E197*F197</f>
        <v>0</v>
      </c>
      <c r="H197" s="98">
        <v>0.08</v>
      </c>
      <c r="I197" s="58">
        <f aca="true" t="shared" si="17" ref="I197:I203">G197*1.08</f>
        <v>0</v>
      </c>
      <c r="J197" s="256"/>
      <c r="K197" s="190"/>
      <c r="L197" s="114"/>
    </row>
    <row r="198" spans="1:12" s="80" customFormat="1" ht="27.75" customHeight="1">
      <c r="A198" s="53">
        <v>23</v>
      </c>
      <c r="B198" s="166" t="s">
        <v>164</v>
      </c>
      <c r="C198" s="59" t="s">
        <v>84</v>
      </c>
      <c r="D198" s="59" t="s">
        <v>70</v>
      </c>
      <c r="E198" s="75">
        <v>100</v>
      </c>
      <c r="F198" s="125">
        <v>0</v>
      </c>
      <c r="G198" s="58">
        <f t="shared" si="16"/>
        <v>0</v>
      </c>
      <c r="H198" s="98">
        <v>0.08</v>
      </c>
      <c r="I198" s="58">
        <f t="shared" si="17"/>
        <v>0</v>
      </c>
      <c r="J198" s="256"/>
      <c r="K198" s="190"/>
      <c r="L198" s="114"/>
    </row>
    <row r="199" spans="1:12" s="80" customFormat="1" ht="24" customHeight="1">
      <c r="A199" s="53">
        <v>24</v>
      </c>
      <c r="B199" s="166" t="s">
        <v>164</v>
      </c>
      <c r="C199" s="59" t="s">
        <v>165</v>
      </c>
      <c r="D199" s="59" t="s">
        <v>70</v>
      </c>
      <c r="E199" s="75">
        <v>80</v>
      </c>
      <c r="F199" s="125">
        <v>0</v>
      </c>
      <c r="G199" s="58">
        <f t="shared" si="16"/>
        <v>0</v>
      </c>
      <c r="H199" s="98">
        <v>0.08</v>
      </c>
      <c r="I199" s="58">
        <f t="shared" si="17"/>
        <v>0</v>
      </c>
      <c r="J199" s="256"/>
      <c r="K199" s="190"/>
      <c r="L199" s="114"/>
    </row>
    <row r="200" spans="1:12" s="80" customFormat="1" ht="24" customHeight="1">
      <c r="A200" s="53">
        <v>25</v>
      </c>
      <c r="B200" s="166" t="s">
        <v>166</v>
      </c>
      <c r="C200" s="59" t="s">
        <v>84</v>
      </c>
      <c r="D200" s="59" t="s">
        <v>70</v>
      </c>
      <c r="E200" s="75">
        <v>40</v>
      </c>
      <c r="F200" s="125">
        <v>0</v>
      </c>
      <c r="G200" s="58">
        <f t="shared" si="16"/>
        <v>0</v>
      </c>
      <c r="H200" s="98">
        <v>0.08</v>
      </c>
      <c r="I200" s="58">
        <f t="shared" si="17"/>
        <v>0</v>
      </c>
      <c r="J200" s="256"/>
      <c r="K200" s="190"/>
      <c r="L200" s="114"/>
    </row>
    <row r="201" spans="1:12" s="80" customFormat="1" ht="27.75" customHeight="1">
      <c r="A201" s="116">
        <v>26</v>
      </c>
      <c r="B201" s="194" t="s">
        <v>167</v>
      </c>
      <c r="C201" s="100" t="s">
        <v>165</v>
      </c>
      <c r="D201" s="100" t="s">
        <v>70</v>
      </c>
      <c r="E201" s="101">
        <v>40</v>
      </c>
      <c r="F201" s="125">
        <v>0</v>
      </c>
      <c r="G201" s="102">
        <f t="shared" si="16"/>
        <v>0</v>
      </c>
      <c r="H201" s="103">
        <v>0.08</v>
      </c>
      <c r="I201" s="102">
        <f t="shared" si="17"/>
        <v>0</v>
      </c>
      <c r="J201" s="257"/>
      <c r="K201" s="205"/>
      <c r="L201" s="114"/>
    </row>
    <row r="202" spans="1:12" s="80" customFormat="1" ht="28.5" customHeight="1">
      <c r="A202" s="34">
        <v>27</v>
      </c>
      <c r="B202" s="191" t="s">
        <v>168</v>
      </c>
      <c r="C202" s="38" t="s">
        <v>163</v>
      </c>
      <c r="D202" s="100" t="s">
        <v>70</v>
      </c>
      <c r="E202" s="105">
        <v>20</v>
      </c>
      <c r="F202" s="125">
        <v>0</v>
      </c>
      <c r="G202" s="102">
        <f t="shared" si="16"/>
        <v>0</v>
      </c>
      <c r="H202" s="103">
        <v>0.08</v>
      </c>
      <c r="I202" s="102">
        <f t="shared" si="17"/>
        <v>0</v>
      </c>
      <c r="J202" s="45"/>
      <c r="K202" s="258"/>
      <c r="L202" s="114"/>
    </row>
    <row r="203" spans="1:12" s="80" customFormat="1" ht="25.5" customHeight="1">
      <c r="A203" s="34">
        <v>28</v>
      </c>
      <c r="B203" s="191" t="s">
        <v>169</v>
      </c>
      <c r="C203" s="133" t="s">
        <v>170</v>
      </c>
      <c r="D203" s="133" t="s">
        <v>70</v>
      </c>
      <c r="E203" s="134">
        <v>25</v>
      </c>
      <c r="F203" s="125">
        <v>0</v>
      </c>
      <c r="G203" s="102">
        <f t="shared" si="16"/>
        <v>0</v>
      </c>
      <c r="H203" s="103">
        <v>0.08</v>
      </c>
      <c r="I203" s="102">
        <f t="shared" si="17"/>
        <v>0</v>
      </c>
      <c r="J203" s="45"/>
      <c r="K203" s="258"/>
      <c r="L203" s="114"/>
    </row>
    <row r="204" spans="1:12" s="80" customFormat="1" ht="81.75" customHeight="1">
      <c r="A204" s="61">
        <v>29</v>
      </c>
      <c r="B204" s="202" t="s">
        <v>171</v>
      </c>
      <c r="C204" s="38" t="s">
        <v>108</v>
      </c>
      <c r="D204" s="38" t="s">
        <v>56</v>
      </c>
      <c r="E204" s="38">
        <v>30</v>
      </c>
      <c r="F204" s="125">
        <v>0</v>
      </c>
      <c r="G204" s="37">
        <f>E204*F204</f>
        <v>0</v>
      </c>
      <c r="H204" s="132">
        <v>0.08</v>
      </c>
      <c r="I204" s="37">
        <f>G204*1.08</f>
        <v>0</v>
      </c>
      <c r="J204" s="259"/>
      <c r="K204" s="114"/>
      <c r="L204" s="114"/>
    </row>
    <row r="205" spans="1:12" s="80" customFormat="1" ht="82.5" customHeight="1">
      <c r="A205" s="116">
        <v>30</v>
      </c>
      <c r="B205" s="203" t="s">
        <v>171</v>
      </c>
      <c r="C205" s="135" t="s">
        <v>109</v>
      </c>
      <c r="D205" s="135" t="s">
        <v>56</v>
      </c>
      <c r="E205" s="135">
        <v>20</v>
      </c>
      <c r="F205" s="125">
        <v>0</v>
      </c>
      <c r="G205" s="64">
        <f>E205*F205</f>
        <v>0</v>
      </c>
      <c r="H205" s="136">
        <v>0.08</v>
      </c>
      <c r="I205" s="64">
        <f>G205*1.08</f>
        <v>0</v>
      </c>
      <c r="J205" s="78"/>
      <c r="K205" s="114"/>
      <c r="L205" s="114"/>
    </row>
    <row r="206" spans="1:12" s="77" customFormat="1" ht="22.5" customHeight="1">
      <c r="A206" s="284" t="s">
        <v>77</v>
      </c>
      <c r="B206" s="285"/>
      <c r="C206" s="285"/>
      <c r="D206" s="285"/>
      <c r="E206" s="285"/>
      <c r="F206" s="286"/>
      <c r="G206" s="145">
        <f>SUM(G176:G205)</f>
        <v>0</v>
      </c>
      <c r="H206" s="146" t="s">
        <v>78</v>
      </c>
      <c r="I206" s="147">
        <f>SUM(I176:I205)</f>
        <v>0</v>
      </c>
      <c r="J206" s="260"/>
      <c r="K206" s="206"/>
      <c r="L206" s="206"/>
    </row>
    <row r="207" spans="1:12" s="77" customFormat="1" ht="18.75" customHeight="1">
      <c r="A207" s="111"/>
      <c r="B207" s="204"/>
      <c r="C207" s="110"/>
      <c r="D207" s="246"/>
      <c r="E207" s="247"/>
      <c r="F207" s="245"/>
      <c r="G207" s="251"/>
      <c r="H207" s="248"/>
      <c r="I207" s="245"/>
      <c r="J207" s="260"/>
      <c r="K207" s="206"/>
      <c r="L207" s="206"/>
    </row>
    <row r="208" spans="1:12" s="80" customFormat="1" ht="21.75" customHeight="1">
      <c r="A208" s="301" t="s">
        <v>299</v>
      </c>
      <c r="B208" s="302"/>
      <c r="C208" s="302"/>
      <c r="D208" s="302"/>
      <c r="E208" s="302"/>
      <c r="F208" s="302"/>
      <c r="G208" s="302"/>
      <c r="H208" s="302"/>
      <c r="I208" s="302"/>
      <c r="J208" s="302"/>
      <c r="K208" s="302"/>
      <c r="L208" s="303"/>
    </row>
    <row r="209" spans="1:12" s="123" customFormat="1" ht="45">
      <c r="A209" s="108" t="s">
        <v>44</v>
      </c>
      <c r="B209" s="108" t="s">
        <v>45</v>
      </c>
      <c r="C209" s="108" t="s">
        <v>46</v>
      </c>
      <c r="D209" s="108" t="s">
        <v>47</v>
      </c>
      <c r="E209" s="88" t="s">
        <v>125</v>
      </c>
      <c r="F209" s="109" t="s">
        <v>80</v>
      </c>
      <c r="G209" s="121" t="s">
        <v>18</v>
      </c>
      <c r="H209" s="108" t="s">
        <v>50</v>
      </c>
      <c r="I209" s="121" t="s">
        <v>22</v>
      </c>
      <c r="J209" s="118" t="s">
        <v>51</v>
      </c>
      <c r="K209" s="30" t="s">
        <v>52</v>
      </c>
      <c r="L209" s="43" t="s">
        <v>53</v>
      </c>
    </row>
    <row r="210" spans="1:12" s="80" customFormat="1" ht="46.5" customHeight="1">
      <c r="A210" s="53">
        <v>1</v>
      </c>
      <c r="B210" s="71" t="s">
        <v>145</v>
      </c>
      <c r="C210" s="25" t="s">
        <v>146</v>
      </c>
      <c r="D210" s="59" t="s">
        <v>70</v>
      </c>
      <c r="E210" s="137">
        <v>200</v>
      </c>
      <c r="F210" s="57">
        <v>0</v>
      </c>
      <c r="G210" s="58">
        <f>E210*F210</f>
        <v>0</v>
      </c>
      <c r="H210" s="98">
        <v>0.08</v>
      </c>
      <c r="I210" s="58">
        <f aca="true" t="shared" si="18" ref="I210:I215">G210*1.08</f>
        <v>0</v>
      </c>
      <c r="J210" s="256"/>
      <c r="K210" s="190"/>
      <c r="L210" s="114"/>
    </row>
    <row r="211" spans="1:12" s="80" customFormat="1" ht="42" customHeight="1">
      <c r="A211" s="53">
        <v>2</v>
      </c>
      <c r="B211" s="71" t="s">
        <v>145</v>
      </c>
      <c r="C211" s="25" t="s">
        <v>147</v>
      </c>
      <c r="D211" s="59" t="s">
        <v>70</v>
      </c>
      <c r="E211" s="137">
        <v>150</v>
      </c>
      <c r="F211" s="57">
        <v>0</v>
      </c>
      <c r="G211" s="58">
        <f>E211*F211</f>
        <v>0</v>
      </c>
      <c r="H211" s="98">
        <v>0.08</v>
      </c>
      <c r="I211" s="58">
        <f t="shared" si="18"/>
        <v>0</v>
      </c>
      <c r="J211" s="256"/>
      <c r="K211" s="190"/>
      <c r="L211" s="114"/>
    </row>
    <row r="212" spans="1:12" s="80" customFormat="1" ht="58.5" customHeight="1">
      <c r="A212" s="53">
        <v>3</v>
      </c>
      <c r="B212" s="71" t="s">
        <v>148</v>
      </c>
      <c r="C212" s="25" t="s">
        <v>84</v>
      </c>
      <c r="D212" s="59" t="s">
        <v>70</v>
      </c>
      <c r="E212" s="137">
        <v>100</v>
      </c>
      <c r="F212" s="57">
        <v>0</v>
      </c>
      <c r="G212" s="58">
        <f>E212*F212</f>
        <v>0</v>
      </c>
      <c r="H212" s="98">
        <v>0.08</v>
      </c>
      <c r="I212" s="58">
        <f t="shared" si="18"/>
        <v>0</v>
      </c>
      <c r="J212" s="256"/>
      <c r="K212" s="190"/>
      <c r="L212" s="114"/>
    </row>
    <row r="213" spans="1:12" s="80" customFormat="1" ht="60.75" customHeight="1">
      <c r="A213" s="53">
        <v>4</v>
      </c>
      <c r="B213" s="71" t="s">
        <v>148</v>
      </c>
      <c r="C213" s="25" t="s">
        <v>137</v>
      </c>
      <c r="D213" s="59" t="s">
        <v>70</v>
      </c>
      <c r="E213" s="137">
        <v>80</v>
      </c>
      <c r="F213" s="57">
        <v>0</v>
      </c>
      <c r="G213" s="58">
        <f>E213*F213</f>
        <v>0</v>
      </c>
      <c r="H213" s="98">
        <v>0.08</v>
      </c>
      <c r="I213" s="58">
        <f t="shared" si="18"/>
        <v>0</v>
      </c>
      <c r="J213" s="256"/>
      <c r="K213" s="190"/>
      <c r="L213" s="114"/>
    </row>
    <row r="214" spans="1:12" s="80" customFormat="1" ht="36" customHeight="1">
      <c r="A214" s="53">
        <v>5</v>
      </c>
      <c r="B214" s="166" t="s">
        <v>149</v>
      </c>
      <c r="C214" s="25" t="s">
        <v>150</v>
      </c>
      <c r="D214" s="59" t="s">
        <v>70</v>
      </c>
      <c r="E214" s="75">
        <v>40</v>
      </c>
      <c r="F214" s="57">
        <v>0</v>
      </c>
      <c r="G214" s="58">
        <f>F214*E214</f>
        <v>0</v>
      </c>
      <c r="H214" s="98">
        <v>0.08</v>
      </c>
      <c r="I214" s="58">
        <f t="shared" si="18"/>
        <v>0</v>
      </c>
      <c r="J214" s="102"/>
      <c r="K214" s="258"/>
      <c r="L214" s="114"/>
    </row>
    <row r="215" spans="1:12" s="80" customFormat="1" ht="36" customHeight="1">
      <c r="A215" s="53">
        <v>6</v>
      </c>
      <c r="B215" s="166" t="s">
        <v>149</v>
      </c>
      <c r="C215" s="25" t="s">
        <v>137</v>
      </c>
      <c r="D215" s="59" t="s">
        <v>70</v>
      </c>
      <c r="E215" s="75">
        <v>20</v>
      </c>
      <c r="F215" s="57">
        <v>0</v>
      </c>
      <c r="G215" s="58">
        <f>F215*E215</f>
        <v>0</v>
      </c>
      <c r="H215" s="136">
        <v>0.08</v>
      </c>
      <c r="I215" s="78">
        <f t="shared" si="18"/>
        <v>0</v>
      </c>
      <c r="J215" s="58"/>
      <c r="K215" s="258"/>
      <c r="L215" s="114"/>
    </row>
    <row r="216" spans="1:12" s="80" customFormat="1" ht="27" customHeight="1">
      <c r="A216" s="53">
        <v>7</v>
      </c>
      <c r="B216" s="71" t="s">
        <v>172</v>
      </c>
      <c r="C216" s="100" t="s">
        <v>84</v>
      </c>
      <c r="D216" s="100" t="s">
        <v>86</v>
      </c>
      <c r="E216" s="138">
        <v>40</v>
      </c>
      <c r="F216" s="57">
        <v>0</v>
      </c>
      <c r="G216" s="58">
        <f>E216*F216</f>
        <v>0</v>
      </c>
      <c r="H216" s="98">
        <v>0.08</v>
      </c>
      <c r="I216" s="58">
        <f>G216*1.08</f>
        <v>0</v>
      </c>
      <c r="J216" s="115"/>
      <c r="K216" s="114"/>
      <c r="L216" s="114"/>
    </row>
    <row r="217" spans="1:12" s="80" customFormat="1" ht="28.5" customHeight="1">
      <c r="A217" s="53">
        <v>8</v>
      </c>
      <c r="B217" s="71" t="s">
        <v>173</v>
      </c>
      <c r="C217" s="100" t="s">
        <v>174</v>
      </c>
      <c r="D217" s="100" t="s">
        <v>70</v>
      </c>
      <c r="E217" s="138">
        <v>20</v>
      </c>
      <c r="F217" s="57">
        <v>0</v>
      </c>
      <c r="G217" s="58">
        <f>E217*F217</f>
        <v>0</v>
      </c>
      <c r="H217" s="98">
        <v>0.08</v>
      </c>
      <c r="I217" s="58">
        <f>G217*1.08</f>
        <v>0</v>
      </c>
      <c r="J217" s="115"/>
      <c r="K217" s="114"/>
      <c r="L217" s="114"/>
    </row>
    <row r="218" spans="1:12" s="80" customFormat="1" ht="27" customHeight="1">
      <c r="A218" s="53">
        <v>9</v>
      </c>
      <c r="B218" s="71" t="s">
        <v>175</v>
      </c>
      <c r="C218" s="100" t="s">
        <v>84</v>
      </c>
      <c r="D218" s="100" t="s">
        <v>86</v>
      </c>
      <c r="E218" s="138">
        <v>20</v>
      </c>
      <c r="F218" s="57">
        <v>0</v>
      </c>
      <c r="G218" s="58">
        <f>E218*F218</f>
        <v>0</v>
      </c>
      <c r="H218" s="98">
        <v>0.08</v>
      </c>
      <c r="I218" s="58">
        <f>G218*1.08</f>
        <v>0</v>
      </c>
      <c r="J218" s="115"/>
      <c r="K218" s="114"/>
      <c r="L218" s="114"/>
    </row>
    <row r="219" spans="1:12" s="80" customFormat="1" ht="30" customHeight="1">
      <c r="A219" s="116">
        <v>10</v>
      </c>
      <c r="B219" s="205" t="s">
        <v>175</v>
      </c>
      <c r="C219" s="133" t="s">
        <v>174</v>
      </c>
      <c r="D219" s="133" t="s">
        <v>86</v>
      </c>
      <c r="E219" s="139">
        <v>20</v>
      </c>
      <c r="F219" s="57">
        <v>0</v>
      </c>
      <c r="G219" s="58">
        <f>E219*F219</f>
        <v>0</v>
      </c>
      <c r="H219" s="98">
        <v>0.08</v>
      </c>
      <c r="I219" s="58">
        <f>G219*1.08</f>
        <v>0</v>
      </c>
      <c r="J219" s="115"/>
      <c r="K219" s="114"/>
      <c r="L219" s="114"/>
    </row>
    <row r="220" spans="1:12" s="77" customFormat="1" ht="19.5" customHeight="1">
      <c r="A220" s="284" t="s">
        <v>77</v>
      </c>
      <c r="B220" s="285"/>
      <c r="C220" s="285"/>
      <c r="D220" s="285"/>
      <c r="E220" s="285"/>
      <c r="F220" s="286"/>
      <c r="G220" s="145">
        <f>SUM(G210:G219)</f>
        <v>0</v>
      </c>
      <c r="H220" s="146" t="s">
        <v>78</v>
      </c>
      <c r="I220" s="147">
        <f>SUM(I210:I219)</f>
        <v>0</v>
      </c>
      <c r="J220" s="228"/>
      <c r="K220" s="206"/>
      <c r="L220" s="206"/>
    </row>
    <row r="221" spans="1:12" s="77" customFormat="1" ht="14.25" customHeight="1">
      <c r="A221" s="49"/>
      <c r="B221" s="206"/>
      <c r="C221" s="140"/>
      <c r="D221" s="93"/>
      <c r="E221" s="250"/>
      <c r="F221" s="228"/>
      <c r="G221" s="228"/>
      <c r="H221" s="174"/>
      <c r="I221" s="228"/>
      <c r="J221" s="228"/>
      <c r="K221" s="206"/>
      <c r="L221" s="206"/>
    </row>
    <row r="222" spans="1:12" s="77" customFormat="1" ht="20.25" customHeight="1">
      <c r="A222" s="301" t="s">
        <v>300</v>
      </c>
      <c r="B222" s="302"/>
      <c r="C222" s="302"/>
      <c r="D222" s="302"/>
      <c r="E222" s="302"/>
      <c r="F222" s="302"/>
      <c r="G222" s="302"/>
      <c r="H222" s="302"/>
      <c r="I222" s="302"/>
      <c r="J222" s="302"/>
      <c r="K222" s="302"/>
      <c r="L222" s="303"/>
    </row>
    <row r="223" spans="1:12" s="77" customFormat="1" ht="45">
      <c r="A223" s="108" t="s">
        <v>44</v>
      </c>
      <c r="B223" s="108" t="s">
        <v>45</v>
      </c>
      <c r="C223" s="108" t="s">
        <v>46</v>
      </c>
      <c r="D223" s="108" t="s">
        <v>47</v>
      </c>
      <c r="E223" s="88" t="s">
        <v>48</v>
      </c>
      <c r="F223" s="109" t="s">
        <v>80</v>
      </c>
      <c r="G223" s="121" t="s">
        <v>18</v>
      </c>
      <c r="H223" s="108" t="s">
        <v>50</v>
      </c>
      <c r="I223" s="121" t="s">
        <v>22</v>
      </c>
      <c r="J223" s="118" t="s">
        <v>51</v>
      </c>
      <c r="K223" s="30" t="s">
        <v>52</v>
      </c>
      <c r="L223" s="43" t="s">
        <v>53</v>
      </c>
    </row>
    <row r="224" spans="1:12" s="80" customFormat="1" ht="29.25" customHeight="1">
      <c r="A224" s="53">
        <v>1</v>
      </c>
      <c r="B224" s="71" t="s">
        <v>151</v>
      </c>
      <c r="C224" s="59" t="s">
        <v>84</v>
      </c>
      <c r="D224" s="59" t="s">
        <v>86</v>
      </c>
      <c r="E224" s="141">
        <v>80</v>
      </c>
      <c r="F224" s="57">
        <v>0</v>
      </c>
      <c r="G224" s="58">
        <f>E224*F224</f>
        <v>0</v>
      </c>
      <c r="H224" s="98">
        <v>0.08</v>
      </c>
      <c r="I224" s="58">
        <f>G224*1.08</f>
        <v>0</v>
      </c>
      <c r="J224" s="115"/>
      <c r="K224" s="114"/>
      <c r="L224" s="114"/>
    </row>
    <row r="225" spans="1:12" s="80" customFormat="1" ht="39.75" customHeight="1">
      <c r="A225" s="53">
        <v>2</v>
      </c>
      <c r="B225" s="71" t="s">
        <v>152</v>
      </c>
      <c r="C225" s="59" t="s">
        <v>137</v>
      </c>
      <c r="D225" s="59" t="s">
        <v>86</v>
      </c>
      <c r="E225" s="141">
        <v>100</v>
      </c>
      <c r="F225" s="57">
        <v>0</v>
      </c>
      <c r="G225" s="58">
        <f>E225*F225</f>
        <v>0</v>
      </c>
      <c r="H225" s="98">
        <v>0.08</v>
      </c>
      <c r="I225" s="58">
        <f>G225*1.08</f>
        <v>0</v>
      </c>
      <c r="J225" s="115"/>
      <c r="K225" s="114"/>
      <c r="L225" s="114"/>
    </row>
    <row r="226" spans="1:12" s="80" customFormat="1" ht="59.25" customHeight="1">
      <c r="A226" s="53">
        <v>3</v>
      </c>
      <c r="B226" s="71" t="s">
        <v>153</v>
      </c>
      <c r="C226" s="59" t="s">
        <v>154</v>
      </c>
      <c r="D226" s="59" t="s">
        <v>86</v>
      </c>
      <c r="E226" s="141">
        <v>60</v>
      </c>
      <c r="F226" s="57">
        <v>0</v>
      </c>
      <c r="G226" s="58">
        <f>E226*F226</f>
        <v>0</v>
      </c>
      <c r="H226" s="98">
        <v>0.08</v>
      </c>
      <c r="I226" s="58">
        <f>G226*1.08</f>
        <v>0</v>
      </c>
      <c r="J226" s="115"/>
      <c r="K226" s="114"/>
      <c r="L226" s="114"/>
    </row>
    <row r="227" spans="1:12" s="80" customFormat="1" ht="33.75">
      <c r="A227" s="116">
        <v>4</v>
      </c>
      <c r="B227" s="196" t="s">
        <v>155</v>
      </c>
      <c r="C227" s="100" t="s">
        <v>156</v>
      </c>
      <c r="D227" s="100" t="s">
        <v>86</v>
      </c>
      <c r="E227" s="138">
        <v>40</v>
      </c>
      <c r="F227" s="57">
        <v>0</v>
      </c>
      <c r="G227" s="58">
        <f>E227*F227</f>
        <v>0</v>
      </c>
      <c r="H227" s="98">
        <v>0.08</v>
      </c>
      <c r="I227" s="58">
        <f>G227*1.08</f>
        <v>0</v>
      </c>
      <c r="J227" s="115"/>
      <c r="K227" s="114"/>
      <c r="L227" s="114"/>
    </row>
    <row r="228" spans="1:12" s="77" customFormat="1" ht="20.25" customHeight="1">
      <c r="A228" s="284" t="s">
        <v>77</v>
      </c>
      <c r="B228" s="285"/>
      <c r="C228" s="285"/>
      <c r="D228" s="285"/>
      <c r="E228" s="285"/>
      <c r="F228" s="286"/>
      <c r="G228" s="142">
        <f>SUM(G224:G227)</f>
        <v>0</v>
      </c>
      <c r="H228" s="143" t="s">
        <v>78</v>
      </c>
      <c r="I228" s="144">
        <f>SUM(I224:I227)</f>
        <v>0</v>
      </c>
      <c r="J228" s="33"/>
      <c r="K228" s="206"/>
      <c r="L228" s="206"/>
    </row>
    <row r="229" spans="1:12" s="77" customFormat="1" ht="16.5" customHeight="1">
      <c r="A229" s="49"/>
      <c r="B229" s="206"/>
      <c r="C229" s="140"/>
      <c r="D229" s="93"/>
      <c r="E229" s="250"/>
      <c r="F229" s="261"/>
      <c r="G229" s="93"/>
      <c r="H229" s="93"/>
      <c r="I229" s="93"/>
      <c r="J229" s="33"/>
      <c r="K229" s="206"/>
      <c r="L229" s="206"/>
    </row>
    <row r="230" spans="1:12" s="77" customFormat="1" ht="20.25" customHeight="1">
      <c r="A230" s="301" t="s">
        <v>316</v>
      </c>
      <c r="B230" s="302"/>
      <c r="C230" s="302"/>
      <c r="D230" s="302"/>
      <c r="E230" s="302"/>
      <c r="F230" s="302"/>
      <c r="G230" s="302"/>
      <c r="H230" s="302"/>
      <c r="I230" s="302"/>
      <c r="J230" s="302"/>
      <c r="K230" s="302"/>
      <c r="L230" s="303"/>
    </row>
    <row r="231" spans="1:12" s="77" customFormat="1" ht="45">
      <c r="A231" s="108" t="s">
        <v>44</v>
      </c>
      <c r="B231" s="108" t="s">
        <v>45</v>
      </c>
      <c r="C231" s="108" t="s">
        <v>46</v>
      </c>
      <c r="D231" s="108" t="s">
        <v>47</v>
      </c>
      <c r="E231" s="88" t="s">
        <v>48</v>
      </c>
      <c r="F231" s="109" t="s">
        <v>80</v>
      </c>
      <c r="G231" s="121" t="s">
        <v>18</v>
      </c>
      <c r="H231" s="108" t="s">
        <v>50</v>
      </c>
      <c r="I231" s="121" t="s">
        <v>22</v>
      </c>
      <c r="J231" s="118" t="s">
        <v>51</v>
      </c>
      <c r="K231" s="30" t="s">
        <v>52</v>
      </c>
      <c r="L231" s="43" t="s">
        <v>53</v>
      </c>
    </row>
    <row r="232" spans="1:12" s="80" customFormat="1" ht="29.25" customHeight="1">
      <c r="A232" s="53">
        <v>1</v>
      </c>
      <c r="B232" s="71" t="s">
        <v>157</v>
      </c>
      <c r="C232" s="59" t="s">
        <v>84</v>
      </c>
      <c r="D232" s="59" t="s">
        <v>86</v>
      </c>
      <c r="E232" s="141">
        <v>50</v>
      </c>
      <c r="F232" s="57">
        <v>0</v>
      </c>
      <c r="G232" s="58">
        <f>E232*F232</f>
        <v>0</v>
      </c>
      <c r="H232" s="98">
        <v>0.08</v>
      </c>
      <c r="I232" s="58">
        <f>G232*1.08</f>
        <v>0</v>
      </c>
      <c r="J232" s="115"/>
      <c r="K232" s="114"/>
      <c r="L232" s="114"/>
    </row>
    <row r="233" spans="1:12" s="80" customFormat="1" ht="32.25" customHeight="1">
      <c r="A233" s="53">
        <v>2</v>
      </c>
      <c r="B233" s="71" t="s">
        <v>158</v>
      </c>
      <c r="C233" s="59" t="s">
        <v>137</v>
      </c>
      <c r="D233" s="59" t="s">
        <v>86</v>
      </c>
      <c r="E233" s="141">
        <v>60</v>
      </c>
      <c r="F233" s="57">
        <v>0</v>
      </c>
      <c r="G233" s="58">
        <f>E233*F233</f>
        <v>0</v>
      </c>
      <c r="H233" s="98">
        <v>0.08</v>
      </c>
      <c r="I233" s="58">
        <f>G233*1.08</f>
        <v>0</v>
      </c>
      <c r="J233" s="115"/>
      <c r="K233" s="114"/>
      <c r="L233" s="114"/>
    </row>
    <row r="234" spans="1:12" s="80" customFormat="1" ht="33.75">
      <c r="A234" s="116">
        <v>3</v>
      </c>
      <c r="B234" s="196" t="s">
        <v>237</v>
      </c>
      <c r="C234" s="100" t="s">
        <v>156</v>
      </c>
      <c r="D234" s="100" t="s">
        <v>86</v>
      </c>
      <c r="E234" s="138">
        <v>30</v>
      </c>
      <c r="F234" s="57">
        <v>0</v>
      </c>
      <c r="G234" s="58">
        <f>E234*F234</f>
        <v>0</v>
      </c>
      <c r="H234" s="98">
        <v>0.08</v>
      </c>
      <c r="I234" s="58">
        <f>G234*1.08</f>
        <v>0</v>
      </c>
      <c r="J234" s="115"/>
      <c r="K234" s="114"/>
      <c r="L234" s="114"/>
    </row>
    <row r="235" spans="1:12" s="77" customFormat="1" ht="18" customHeight="1">
      <c r="A235" s="284" t="s">
        <v>77</v>
      </c>
      <c r="B235" s="285"/>
      <c r="C235" s="285"/>
      <c r="D235" s="285"/>
      <c r="E235" s="285"/>
      <c r="F235" s="286"/>
      <c r="G235" s="142">
        <f>SUM(G232:G234)</f>
        <v>0</v>
      </c>
      <c r="H235" s="143" t="s">
        <v>78</v>
      </c>
      <c r="I235" s="144">
        <f>SUM(I232:I234)</f>
        <v>0</v>
      </c>
      <c r="J235" s="33"/>
      <c r="K235" s="206"/>
      <c r="L235" s="206"/>
    </row>
    <row r="236" spans="1:12" s="77" customFormat="1" ht="17.25" customHeight="1">
      <c r="A236" s="49"/>
      <c r="B236" s="206"/>
      <c r="C236" s="140"/>
      <c r="D236" s="93"/>
      <c r="E236" s="250"/>
      <c r="F236" s="261"/>
      <c r="G236" s="93"/>
      <c r="H236" s="93"/>
      <c r="I236" s="93"/>
      <c r="J236" s="33"/>
      <c r="K236" s="206"/>
      <c r="L236" s="206"/>
    </row>
    <row r="237" spans="1:12" s="77" customFormat="1" ht="23.25" customHeight="1">
      <c r="A237" s="301" t="s">
        <v>301</v>
      </c>
      <c r="B237" s="302"/>
      <c r="C237" s="302"/>
      <c r="D237" s="302"/>
      <c r="E237" s="302"/>
      <c r="F237" s="302"/>
      <c r="G237" s="302"/>
      <c r="H237" s="302"/>
      <c r="I237" s="302"/>
      <c r="J237" s="302"/>
      <c r="K237" s="302"/>
      <c r="L237" s="303"/>
    </row>
    <row r="238" spans="1:12" s="93" customFormat="1" ht="45">
      <c r="A238" s="108" t="s">
        <v>44</v>
      </c>
      <c r="B238" s="108" t="s">
        <v>45</v>
      </c>
      <c r="C238" s="108" t="s">
        <v>46</v>
      </c>
      <c r="D238" s="108" t="s">
        <v>47</v>
      </c>
      <c r="E238" s="88" t="s">
        <v>48</v>
      </c>
      <c r="F238" s="109" t="s">
        <v>80</v>
      </c>
      <c r="G238" s="121" t="s">
        <v>18</v>
      </c>
      <c r="H238" s="108" t="s">
        <v>50</v>
      </c>
      <c r="I238" s="121" t="s">
        <v>22</v>
      </c>
      <c r="J238" s="118" t="s">
        <v>51</v>
      </c>
      <c r="K238" s="30" t="s">
        <v>52</v>
      </c>
      <c r="L238" s="43" t="s">
        <v>53</v>
      </c>
    </row>
    <row r="239" spans="1:12" s="80" customFormat="1" ht="39" customHeight="1">
      <c r="A239" s="53">
        <v>1</v>
      </c>
      <c r="B239" s="71" t="s">
        <v>159</v>
      </c>
      <c r="C239" s="100" t="s">
        <v>85</v>
      </c>
      <c r="D239" s="100" t="s">
        <v>70</v>
      </c>
      <c r="E239" s="100">
        <v>10</v>
      </c>
      <c r="F239" s="58">
        <v>0</v>
      </c>
      <c r="G239" s="58">
        <f>E239*F239</f>
        <v>0</v>
      </c>
      <c r="H239" s="98">
        <v>0.08</v>
      </c>
      <c r="I239" s="58">
        <f>G239*1.08</f>
        <v>0</v>
      </c>
      <c r="J239" s="58"/>
      <c r="K239" s="190"/>
      <c r="L239" s="114"/>
    </row>
    <row r="240" spans="1:12" s="80" customFormat="1" ht="45" customHeight="1">
      <c r="A240" s="116">
        <v>2</v>
      </c>
      <c r="B240" s="196" t="s">
        <v>160</v>
      </c>
      <c r="C240" s="100" t="s">
        <v>161</v>
      </c>
      <c r="D240" s="100" t="s">
        <v>70</v>
      </c>
      <c r="E240" s="100">
        <v>30</v>
      </c>
      <c r="F240" s="58">
        <v>0</v>
      </c>
      <c r="G240" s="58">
        <f>E240*F240</f>
        <v>0</v>
      </c>
      <c r="H240" s="98">
        <v>0.08</v>
      </c>
      <c r="I240" s="58">
        <f>G240*1.08</f>
        <v>0</v>
      </c>
      <c r="J240" s="58"/>
      <c r="K240" s="190"/>
      <c r="L240" s="114"/>
    </row>
    <row r="241" spans="1:12" s="77" customFormat="1" ht="18.75" customHeight="1">
      <c r="A241" s="284" t="s">
        <v>77</v>
      </c>
      <c r="B241" s="285"/>
      <c r="C241" s="285"/>
      <c r="D241" s="285"/>
      <c r="E241" s="285"/>
      <c r="F241" s="286"/>
      <c r="G241" s="145">
        <f>SUM(G239:G240)</f>
        <v>0</v>
      </c>
      <c r="H241" s="146" t="s">
        <v>78</v>
      </c>
      <c r="I241" s="147">
        <f>SUM(I239:I240)</f>
        <v>0</v>
      </c>
      <c r="J241" s="262"/>
      <c r="K241" s="206"/>
      <c r="L241" s="206"/>
    </row>
    <row r="242" spans="1:12" s="77" customFormat="1" ht="14.25" customHeight="1">
      <c r="A242" s="140"/>
      <c r="B242" s="206"/>
      <c r="C242" s="140"/>
      <c r="D242" s="93"/>
      <c r="E242" s="250"/>
      <c r="F242" s="261"/>
      <c r="G242" s="93"/>
      <c r="H242" s="93"/>
      <c r="I242" s="93"/>
      <c r="J242" s="262"/>
      <c r="K242" s="206"/>
      <c r="L242" s="206"/>
    </row>
    <row r="243" spans="1:12" s="77" customFormat="1" ht="21.75" customHeight="1">
      <c r="A243" s="301" t="s">
        <v>302</v>
      </c>
      <c r="B243" s="302"/>
      <c r="C243" s="302"/>
      <c r="D243" s="302"/>
      <c r="E243" s="302"/>
      <c r="F243" s="302"/>
      <c r="G243" s="302"/>
      <c r="H243" s="302"/>
      <c r="I243" s="302"/>
      <c r="J243" s="302"/>
      <c r="K243" s="302"/>
      <c r="L243" s="303"/>
    </row>
    <row r="244" spans="1:12" s="93" customFormat="1" ht="45">
      <c r="A244" s="108" t="s">
        <v>44</v>
      </c>
      <c r="B244" s="108" t="s">
        <v>45</v>
      </c>
      <c r="C244" s="108" t="s">
        <v>46</v>
      </c>
      <c r="D244" s="108" t="s">
        <v>47</v>
      </c>
      <c r="E244" s="88" t="s">
        <v>48</v>
      </c>
      <c r="F244" s="109" t="s">
        <v>80</v>
      </c>
      <c r="G244" s="121" t="s">
        <v>18</v>
      </c>
      <c r="H244" s="108" t="s">
        <v>50</v>
      </c>
      <c r="I244" s="121" t="s">
        <v>22</v>
      </c>
      <c r="J244" s="118" t="s">
        <v>51</v>
      </c>
      <c r="K244" s="91" t="s">
        <v>52</v>
      </c>
      <c r="L244" s="92" t="s">
        <v>53</v>
      </c>
    </row>
    <row r="245" spans="1:12" s="77" customFormat="1" ht="60" customHeight="1">
      <c r="A245" s="55">
        <v>1</v>
      </c>
      <c r="B245" s="189" t="s">
        <v>278</v>
      </c>
      <c r="C245" s="59" t="s">
        <v>176</v>
      </c>
      <c r="D245" s="94" t="s">
        <v>70</v>
      </c>
      <c r="E245" s="75">
        <v>80</v>
      </c>
      <c r="F245" s="58">
        <v>0</v>
      </c>
      <c r="G245" s="148">
        <v>0</v>
      </c>
      <c r="H245" s="97">
        <v>0.08</v>
      </c>
      <c r="I245" s="148">
        <f>G245*1.08</f>
        <v>0</v>
      </c>
      <c r="J245" s="243"/>
      <c r="K245" s="188"/>
      <c r="L245" s="188"/>
    </row>
    <row r="246" spans="1:12" s="77" customFormat="1" ht="67.5" customHeight="1">
      <c r="A246" s="55">
        <v>2</v>
      </c>
      <c r="B246" s="189" t="s">
        <v>313</v>
      </c>
      <c r="C246" s="59" t="s">
        <v>236</v>
      </c>
      <c r="D246" s="94" t="s">
        <v>70</v>
      </c>
      <c r="E246" s="75">
        <v>40</v>
      </c>
      <c r="F246" s="58">
        <v>0</v>
      </c>
      <c r="G246" s="148">
        <f>E246*F246</f>
        <v>0</v>
      </c>
      <c r="H246" s="97">
        <v>0.08</v>
      </c>
      <c r="I246" s="148">
        <f>G246*1.08</f>
        <v>0</v>
      </c>
      <c r="J246" s="243"/>
      <c r="K246" s="188"/>
      <c r="L246" s="188"/>
    </row>
    <row r="247" spans="1:12" s="77" customFormat="1" ht="62.25" customHeight="1">
      <c r="A247" s="99">
        <v>3</v>
      </c>
      <c r="B247" s="207" t="s">
        <v>314</v>
      </c>
      <c r="C247" s="149" t="s">
        <v>210</v>
      </c>
      <c r="D247" s="149" t="s">
        <v>70</v>
      </c>
      <c r="E247" s="101">
        <v>80</v>
      </c>
      <c r="F247" s="58">
        <v>0</v>
      </c>
      <c r="G247" s="148">
        <f>E247*F247</f>
        <v>0</v>
      </c>
      <c r="H247" s="97">
        <v>0.08</v>
      </c>
      <c r="I247" s="148">
        <f>G247*1.08</f>
        <v>0</v>
      </c>
      <c r="J247" s="243"/>
      <c r="K247" s="188"/>
      <c r="L247" s="188"/>
    </row>
    <row r="248" spans="1:12" s="77" customFormat="1" ht="18.75" customHeight="1">
      <c r="A248" s="284" t="s">
        <v>177</v>
      </c>
      <c r="B248" s="285"/>
      <c r="C248" s="285"/>
      <c r="D248" s="285"/>
      <c r="E248" s="285"/>
      <c r="F248" s="286"/>
      <c r="G248" s="150">
        <f>SUM(G245:G247)</f>
        <v>0</v>
      </c>
      <c r="H248" s="151" t="s">
        <v>261</v>
      </c>
      <c r="I248" s="151">
        <f>SUM(I245:I247)</f>
        <v>0</v>
      </c>
      <c r="J248" s="262"/>
      <c r="K248" s="206"/>
      <c r="L248" s="206"/>
    </row>
    <row r="249" spans="1:12" s="77" customFormat="1" ht="18.75" customHeight="1">
      <c r="A249" s="140"/>
      <c r="B249" s="206"/>
      <c r="C249" s="140"/>
      <c r="D249" s="93"/>
      <c r="E249" s="250"/>
      <c r="F249" s="261"/>
      <c r="G249" s="93"/>
      <c r="H249" s="93"/>
      <c r="I249" s="93"/>
      <c r="J249" s="262"/>
      <c r="K249" s="206"/>
      <c r="L249" s="206"/>
    </row>
    <row r="250" spans="1:12" s="80" customFormat="1" ht="22.5" customHeight="1">
      <c r="A250" s="301" t="s">
        <v>303</v>
      </c>
      <c r="B250" s="302"/>
      <c r="C250" s="302"/>
      <c r="D250" s="302"/>
      <c r="E250" s="302"/>
      <c r="F250" s="302"/>
      <c r="G250" s="302"/>
      <c r="H250" s="302"/>
      <c r="I250" s="302"/>
      <c r="J250" s="302"/>
      <c r="K250" s="302"/>
      <c r="L250" s="303"/>
    </row>
    <row r="251" spans="1:12" s="123" customFormat="1" ht="45">
      <c r="A251" s="108" t="s">
        <v>44</v>
      </c>
      <c r="B251" s="108" t="s">
        <v>45</v>
      </c>
      <c r="C251" s="108" t="s">
        <v>46</v>
      </c>
      <c r="D251" s="108" t="s">
        <v>47</v>
      </c>
      <c r="E251" s="108" t="s">
        <v>48</v>
      </c>
      <c r="F251" s="109" t="s">
        <v>80</v>
      </c>
      <c r="G251" s="121" t="s">
        <v>18</v>
      </c>
      <c r="H251" s="108" t="s">
        <v>50</v>
      </c>
      <c r="I251" s="121" t="s">
        <v>22</v>
      </c>
      <c r="J251" s="122" t="s">
        <v>51</v>
      </c>
      <c r="K251" s="91" t="s">
        <v>52</v>
      </c>
      <c r="L251" s="91" t="s">
        <v>53</v>
      </c>
    </row>
    <row r="252" spans="1:12" s="80" customFormat="1" ht="39" customHeight="1">
      <c r="A252" s="53">
        <v>1</v>
      </c>
      <c r="B252" s="199" t="s">
        <v>181</v>
      </c>
      <c r="C252" s="59" t="s">
        <v>182</v>
      </c>
      <c r="D252" s="59" t="s">
        <v>70</v>
      </c>
      <c r="E252" s="59">
        <v>50</v>
      </c>
      <c r="F252" s="58">
        <v>0</v>
      </c>
      <c r="G252" s="58">
        <f>E252*F252</f>
        <v>0</v>
      </c>
      <c r="H252" s="98">
        <v>0.08</v>
      </c>
      <c r="I252" s="58">
        <f>G252*1.08</f>
        <v>0</v>
      </c>
      <c r="J252" s="78"/>
      <c r="K252" s="114"/>
      <c r="L252" s="114"/>
    </row>
    <row r="253" spans="1:12" s="80" customFormat="1" ht="37.5" customHeight="1">
      <c r="A253" s="116">
        <v>2</v>
      </c>
      <c r="B253" s="208" t="s">
        <v>181</v>
      </c>
      <c r="C253" s="100" t="s">
        <v>183</v>
      </c>
      <c r="D253" s="100" t="s">
        <v>70</v>
      </c>
      <c r="E253" s="100">
        <v>40</v>
      </c>
      <c r="F253" s="58">
        <v>0</v>
      </c>
      <c r="G253" s="58">
        <f>E253*F253</f>
        <v>0</v>
      </c>
      <c r="H253" s="98">
        <v>0.08</v>
      </c>
      <c r="I253" s="58">
        <f>G253*1.08</f>
        <v>0</v>
      </c>
      <c r="J253" s="78"/>
      <c r="K253" s="114"/>
      <c r="L253" s="114"/>
    </row>
    <row r="254" spans="1:12" s="80" customFormat="1" ht="18.75" customHeight="1">
      <c r="A254" s="284" t="s">
        <v>77</v>
      </c>
      <c r="B254" s="285"/>
      <c r="C254" s="285"/>
      <c r="D254" s="285"/>
      <c r="E254" s="285"/>
      <c r="F254" s="286"/>
      <c r="G254" s="142">
        <f>SUM(G252:G253)</f>
        <v>0</v>
      </c>
      <c r="H254" s="143" t="s">
        <v>78</v>
      </c>
      <c r="I254" s="144">
        <f>SUM(I252:I253)</f>
        <v>0</v>
      </c>
      <c r="J254" s="245"/>
      <c r="K254" s="198"/>
      <c r="L254" s="198"/>
    </row>
    <row r="255" spans="1:12" s="77" customFormat="1" ht="19.5" customHeight="1">
      <c r="A255" s="140"/>
      <c r="B255" s="206"/>
      <c r="C255" s="140"/>
      <c r="D255" s="93"/>
      <c r="E255" s="250"/>
      <c r="F255" s="261"/>
      <c r="G255" s="261"/>
      <c r="H255" s="93"/>
      <c r="I255" s="93"/>
      <c r="J255" s="262"/>
      <c r="K255" s="206"/>
      <c r="L255" s="206"/>
    </row>
    <row r="256" spans="1:12" s="77" customFormat="1" ht="18" customHeight="1">
      <c r="A256" s="338" t="s">
        <v>317</v>
      </c>
      <c r="B256" s="339"/>
      <c r="C256" s="339"/>
      <c r="D256" s="339"/>
      <c r="E256" s="339"/>
      <c r="F256" s="339"/>
      <c r="G256" s="339"/>
      <c r="H256" s="339"/>
      <c r="I256" s="339"/>
      <c r="J256" s="339"/>
      <c r="K256" s="339"/>
      <c r="L256" s="340"/>
    </row>
    <row r="257" spans="1:12" s="77" customFormat="1" ht="45">
      <c r="A257" s="91" t="s">
        <v>44</v>
      </c>
      <c r="B257" s="334" t="s">
        <v>45</v>
      </c>
      <c r="C257" s="335"/>
      <c r="D257" s="91" t="s">
        <v>47</v>
      </c>
      <c r="E257" s="152" t="s">
        <v>199</v>
      </c>
      <c r="F257" s="153" t="s">
        <v>80</v>
      </c>
      <c r="G257" s="154" t="s">
        <v>18</v>
      </c>
      <c r="H257" s="91" t="s">
        <v>50</v>
      </c>
      <c r="I257" s="154" t="s">
        <v>22</v>
      </c>
      <c r="J257" s="118" t="s">
        <v>51</v>
      </c>
      <c r="K257" s="30" t="s">
        <v>52</v>
      </c>
      <c r="L257" s="43" t="s">
        <v>53</v>
      </c>
    </row>
    <row r="258" spans="1:12" s="77" customFormat="1" ht="58.5" customHeight="1">
      <c r="A258" s="61">
        <v>1</v>
      </c>
      <c r="B258" s="329" t="s">
        <v>200</v>
      </c>
      <c r="C258" s="330"/>
      <c r="D258" s="65" t="s">
        <v>70</v>
      </c>
      <c r="E258" s="155">
        <v>15</v>
      </c>
      <c r="F258" s="156">
        <v>0</v>
      </c>
      <c r="G258" s="64">
        <f aca="true" t="shared" si="19" ref="G258:G265">E258*F258</f>
        <v>0</v>
      </c>
      <c r="H258" s="136">
        <v>0.08</v>
      </c>
      <c r="I258" s="64">
        <f>G258*1.08</f>
        <v>0</v>
      </c>
      <c r="J258" s="263"/>
      <c r="K258" s="232"/>
      <c r="L258" s="188"/>
    </row>
    <row r="259" spans="1:12" s="77" customFormat="1" ht="58.5" customHeight="1">
      <c r="A259" s="53">
        <v>2</v>
      </c>
      <c r="B259" s="329" t="s">
        <v>201</v>
      </c>
      <c r="C259" s="330"/>
      <c r="D259" s="59" t="s">
        <v>70</v>
      </c>
      <c r="E259" s="75">
        <v>20</v>
      </c>
      <c r="F259" s="156">
        <v>0</v>
      </c>
      <c r="G259" s="58">
        <f t="shared" si="19"/>
        <v>0</v>
      </c>
      <c r="H259" s="98">
        <v>0.08</v>
      </c>
      <c r="I259" s="58">
        <f aca="true" t="shared" si="20" ref="I259:I265">G259*1.08</f>
        <v>0</v>
      </c>
      <c r="J259" s="256"/>
      <c r="K259" s="190"/>
      <c r="L259" s="188"/>
    </row>
    <row r="260" spans="1:12" s="77" customFormat="1" ht="58.5" customHeight="1">
      <c r="A260" s="53">
        <v>3</v>
      </c>
      <c r="B260" s="327" t="s">
        <v>202</v>
      </c>
      <c r="C260" s="328"/>
      <c r="D260" s="59" t="s">
        <v>70</v>
      </c>
      <c r="E260" s="75">
        <v>15</v>
      </c>
      <c r="F260" s="156">
        <v>0</v>
      </c>
      <c r="G260" s="58">
        <f t="shared" si="19"/>
        <v>0</v>
      </c>
      <c r="H260" s="98">
        <v>0.08</v>
      </c>
      <c r="I260" s="58">
        <f t="shared" si="20"/>
        <v>0</v>
      </c>
      <c r="J260" s="256"/>
      <c r="K260" s="190"/>
      <c r="L260" s="188"/>
    </row>
    <row r="261" spans="1:12" s="77" customFormat="1" ht="60.75" customHeight="1">
      <c r="A261" s="53">
        <v>4</v>
      </c>
      <c r="B261" s="327" t="s">
        <v>203</v>
      </c>
      <c r="C261" s="328"/>
      <c r="D261" s="59" t="s">
        <v>70</v>
      </c>
      <c r="E261" s="75">
        <v>10</v>
      </c>
      <c r="F261" s="156">
        <v>0</v>
      </c>
      <c r="G261" s="58">
        <f t="shared" si="19"/>
        <v>0</v>
      </c>
      <c r="H261" s="98">
        <v>0.08</v>
      </c>
      <c r="I261" s="58">
        <f t="shared" si="20"/>
        <v>0</v>
      </c>
      <c r="J261" s="256"/>
      <c r="K261" s="190"/>
      <c r="L261" s="188"/>
    </row>
    <row r="262" spans="1:12" s="77" customFormat="1" ht="21.75" customHeight="1">
      <c r="A262" s="53">
        <v>5</v>
      </c>
      <c r="B262" s="202" t="s">
        <v>204</v>
      </c>
      <c r="C262" s="157"/>
      <c r="D262" s="59" t="s">
        <v>70</v>
      </c>
      <c r="E262" s="75">
        <v>80</v>
      </c>
      <c r="F262" s="156">
        <v>0</v>
      </c>
      <c r="G262" s="58">
        <f t="shared" si="19"/>
        <v>0</v>
      </c>
      <c r="H262" s="98">
        <v>0.08</v>
      </c>
      <c r="I262" s="58">
        <f t="shared" si="20"/>
        <v>0</v>
      </c>
      <c r="J262" s="257"/>
      <c r="K262" s="205"/>
      <c r="L262" s="188"/>
    </row>
    <row r="263" spans="1:12" s="77" customFormat="1" ht="22.5" customHeight="1">
      <c r="A263" s="53">
        <v>6</v>
      </c>
      <c r="B263" s="202" t="s">
        <v>205</v>
      </c>
      <c r="C263" s="157"/>
      <c r="D263" s="59" t="s">
        <v>70</v>
      </c>
      <c r="E263" s="75">
        <v>150</v>
      </c>
      <c r="F263" s="156">
        <v>0</v>
      </c>
      <c r="G263" s="58">
        <f>E263*F263</f>
        <v>0</v>
      </c>
      <c r="H263" s="98">
        <v>0.08</v>
      </c>
      <c r="I263" s="58">
        <f>G263*1.08</f>
        <v>0</v>
      </c>
      <c r="J263" s="257"/>
      <c r="K263" s="205"/>
      <c r="L263" s="188"/>
    </row>
    <row r="264" spans="1:12" s="77" customFormat="1" ht="24" customHeight="1">
      <c r="A264" s="53">
        <v>7</v>
      </c>
      <c r="B264" s="325" t="s">
        <v>206</v>
      </c>
      <c r="C264" s="326"/>
      <c r="D264" s="59" t="s">
        <v>70</v>
      </c>
      <c r="E264" s="75">
        <v>100</v>
      </c>
      <c r="F264" s="156">
        <v>0</v>
      </c>
      <c r="G264" s="58">
        <f t="shared" si="19"/>
        <v>0</v>
      </c>
      <c r="H264" s="98">
        <v>0.08</v>
      </c>
      <c r="I264" s="58">
        <f t="shared" si="20"/>
        <v>0</v>
      </c>
      <c r="J264" s="257"/>
      <c r="K264" s="205"/>
      <c r="L264" s="188"/>
    </row>
    <row r="265" spans="1:12" s="77" customFormat="1" ht="24" customHeight="1">
      <c r="A265" s="116">
        <v>8</v>
      </c>
      <c r="B265" s="341" t="s">
        <v>207</v>
      </c>
      <c r="C265" s="342"/>
      <c r="D265" s="100" t="s">
        <v>70</v>
      </c>
      <c r="E265" s="101">
        <v>100</v>
      </c>
      <c r="F265" s="156">
        <v>0</v>
      </c>
      <c r="G265" s="102">
        <f t="shared" si="19"/>
        <v>0</v>
      </c>
      <c r="H265" s="103">
        <v>0.08</v>
      </c>
      <c r="I265" s="158">
        <f t="shared" si="20"/>
        <v>0</v>
      </c>
      <c r="J265" s="264"/>
      <c r="K265" s="265"/>
      <c r="L265" s="188"/>
    </row>
    <row r="266" spans="1:12" s="77" customFormat="1" ht="36.75" customHeight="1">
      <c r="A266" s="159"/>
      <c r="B266" s="343"/>
      <c r="C266" s="344"/>
      <c r="D266" s="160"/>
      <c r="E266" s="161"/>
      <c r="F266" s="162"/>
      <c r="G266" s="37" t="s">
        <v>208</v>
      </c>
      <c r="H266" s="132" t="s">
        <v>50</v>
      </c>
      <c r="I266" s="37" t="s">
        <v>209</v>
      </c>
      <c r="J266" s="45"/>
      <c r="K266" s="266"/>
      <c r="L266" s="188"/>
    </row>
    <row r="267" spans="1:12" s="77" customFormat="1" ht="95.25" customHeight="1">
      <c r="A267" s="34">
        <v>9</v>
      </c>
      <c r="B267" s="345" t="s">
        <v>244</v>
      </c>
      <c r="C267" s="345"/>
      <c r="D267" s="160"/>
      <c r="E267" s="161"/>
      <c r="F267" s="162"/>
      <c r="G267" s="37">
        <v>0</v>
      </c>
      <c r="H267" s="132">
        <v>0.23</v>
      </c>
      <c r="I267" s="37">
        <f>G267*1.23</f>
        <v>0</v>
      </c>
      <c r="J267" s="45"/>
      <c r="K267" s="266"/>
      <c r="L267" s="188"/>
    </row>
    <row r="268" spans="1:12" s="77" customFormat="1" ht="18" customHeight="1">
      <c r="A268" s="284" t="s">
        <v>77</v>
      </c>
      <c r="B268" s="285"/>
      <c r="C268" s="285"/>
      <c r="D268" s="285"/>
      <c r="E268" s="285"/>
      <c r="F268" s="286"/>
      <c r="G268" s="163">
        <f>SUM(G258:G267)</f>
        <v>0</v>
      </c>
      <c r="H268" s="163" t="s">
        <v>78</v>
      </c>
      <c r="I268" s="163">
        <f>SUM(I258:I267)</f>
        <v>0</v>
      </c>
      <c r="J268" s="33"/>
      <c r="K268" s="206"/>
      <c r="L268" s="206"/>
    </row>
    <row r="269" spans="1:12" s="77" customFormat="1" ht="15" customHeight="1">
      <c r="A269" s="49"/>
      <c r="B269" s="206"/>
      <c r="C269" s="140"/>
      <c r="D269" s="93"/>
      <c r="E269" s="250"/>
      <c r="F269" s="228"/>
      <c r="G269" s="267"/>
      <c r="H269" s="174"/>
      <c r="I269" s="267"/>
      <c r="J269" s="33"/>
      <c r="K269" s="206"/>
      <c r="L269" s="206"/>
    </row>
    <row r="270" spans="1:12" s="77" customFormat="1" ht="18" customHeight="1">
      <c r="A270" s="301" t="s">
        <v>304</v>
      </c>
      <c r="B270" s="302"/>
      <c r="C270" s="302"/>
      <c r="D270" s="302"/>
      <c r="E270" s="302"/>
      <c r="F270" s="302"/>
      <c r="G270" s="302"/>
      <c r="H270" s="302"/>
      <c r="I270" s="302"/>
      <c r="J270" s="302"/>
      <c r="K270" s="302"/>
      <c r="L270" s="303"/>
    </row>
    <row r="271" spans="1:12" s="93" customFormat="1" ht="45">
      <c r="A271" s="51" t="s">
        <v>44</v>
      </c>
      <c r="B271" s="51" t="s">
        <v>45</v>
      </c>
      <c r="C271" s="51" t="s">
        <v>46</v>
      </c>
      <c r="D271" s="51" t="s">
        <v>47</v>
      </c>
      <c r="E271" s="88" t="s">
        <v>125</v>
      </c>
      <c r="F271" s="52" t="s">
        <v>80</v>
      </c>
      <c r="G271" s="89" t="s">
        <v>18</v>
      </c>
      <c r="H271" s="51" t="s">
        <v>50</v>
      </c>
      <c r="I271" s="89" t="s">
        <v>22</v>
      </c>
      <c r="J271" s="118" t="s">
        <v>51</v>
      </c>
      <c r="K271" s="30" t="s">
        <v>52</v>
      </c>
      <c r="L271" s="43" t="s">
        <v>53</v>
      </c>
    </row>
    <row r="272" spans="1:12" s="77" customFormat="1" ht="67.5" customHeight="1">
      <c r="A272" s="55">
        <v>1</v>
      </c>
      <c r="B272" s="209" t="s">
        <v>126</v>
      </c>
      <c r="C272" s="94" t="s">
        <v>127</v>
      </c>
      <c r="D272" s="94" t="s">
        <v>86</v>
      </c>
      <c r="E272" s="75">
        <v>1000</v>
      </c>
      <c r="F272" s="96">
        <v>0</v>
      </c>
      <c r="G272" s="96">
        <f aca="true" t="shared" si="21" ref="G272:G281">E272*F272</f>
        <v>0</v>
      </c>
      <c r="H272" s="97">
        <v>0.08</v>
      </c>
      <c r="I272" s="96">
        <f aca="true" t="shared" si="22" ref="I272:I281">G272*1.08</f>
        <v>0</v>
      </c>
      <c r="J272" s="243"/>
      <c r="K272" s="188"/>
      <c r="L272" s="188"/>
    </row>
    <row r="273" spans="1:12" s="77" customFormat="1" ht="69.75" customHeight="1">
      <c r="A273" s="99">
        <v>2</v>
      </c>
      <c r="B273" s="210" t="s">
        <v>128</v>
      </c>
      <c r="C273" s="149" t="s">
        <v>129</v>
      </c>
      <c r="D273" s="149" t="s">
        <v>86</v>
      </c>
      <c r="E273" s="101">
        <v>1000</v>
      </c>
      <c r="F273" s="96">
        <v>0</v>
      </c>
      <c r="G273" s="96">
        <f t="shared" si="21"/>
        <v>0</v>
      </c>
      <c r="H273" s="97">
        <v>0.08</v>
      </c>
      <c r="I273" s="96">
        <f t="shared" si="22"/>
        <v>0</v>
      </c>
      <c r="J273" s="243"/>
      <c r="K273" s="188"/>
      <c r="L273" s="188"/>
    </row>
    <row r="274" spans="1:12" s="77" customFormat="1" ht="69" customHeight="1">
      <c r="A274" s="48">
        <v>3</v>
      </c>
      <c r="B274" s="211" t="s">
        <v>130</v>
      </c>
      <c r="C274" s="47" t="s">
        <v>131</v>
      </c>
      <c r="D274" s="47" t="s">
        <v>86</v>
      </c>
      <c r="E274" s="105">
        <v>200</v>
      </c>
      <c r="F274" s="96">
        <v>0</v>
      </c>
      <c r="G274" s="96">
        <f t="shared" si="21"/>
        <v>0</v>
      </c>
      <c r="H274" s="97">
        <v>0.08</v>
      </c>
      <c r="I274" s="96">
        <f t="shared" si="22"/>
        <v>0</v>
      </c>
      <c r="J274" s="243"/>
      <c r="K274" s="188"/>
      <c r="L274" s="188"/>
    </row>
    <row r="275" spans="1:12" s="77" customFormat="1" ht="37.5" customHeight="1">
      <c r="A275" s="55">
        <v>3</v>
      </c>
      <c r="B275" s="212" t="s">
        <v>191</v>
      </c>
      <c r="C275" s="94" t="s">
        <v>192</v>
      </c>
      <c r="D275" s="94" t="s">
        <v>86</v>
      </c>
      <c r="E275" s="75">
        <v>1000</v>
      </c>
      <c r="F275" s="96">
        <v>0</v>
      </c>
      <c r="G275" s="96">
        <f t="shared" si="21"/>
        <v>0</v>
      </c>
      <c r="H275" s="97">
        <v>0.08</v>
      </c>
      <c r="I275" s="96">
        <f t="shared" si="22"/>
        <v>0</v>
      </c>
      <c r="J275" s="243"/>
      <c r="K275" s="176"/>
      <c r="L275" s="43"/>
    </row>
    <row r="276" spans="1:12" s="77" customFormat="1" ht="38.25" customHeight="1">
      <c r="A276" s="55">
        <v>4</v>
      </c>
      <c r="B276" s="212" t="s">
        <v>193</v>
      </c>
      <c r="C276" s="94" t="s">
        <v>194</v>
      </c>
      <c r="D276" s="94" t="s">
        <v>86</v>
      </c>
      <c r="E276" s="75">
        <v>3000</v>
      </c>
      <c r="F276" s="96">
        <v>0</v>
      </c>
      <c r="G276" s="96">
        <f t="shared" si="21"/>
        <v>0</v>
      </c>
      <c r="H276" s="97">
        <v>0.08</v>
      </c>
      <c r="I276" s="96">
        <f t="shared" si="22"/>
        <v>0</v>
      </c>
      <c r="J276" s="243"/>
      <c r="K276" s="176"/>
      <c r="L276" s="43"/>
    </row>
    <row r="277" spans="1:12" s="77" customFormat="1" ht="51.75" customHeight="1">
      <c r="A277" s="149">
        <v>5</v>
      </c>
      <c r="B277" s="164" t="s">
        <v>195</v>
      </c>
      <c r="C277" s="100" t="s">
        <v>196</v>
      </c>
      <c r="D277" s="100" t="s">
        <v>197</v>
      </c>
      <c r="E277" s="101">
        <v>60</v>
      </c>
      <c r="F277" s="96">
        <v>0</v>
      </c>
      <c r="G277" s="96">
        <f t="shared" si="21"/>
        <v>0</v>
      </c>
      <c r="H277" s="97">
        <v>0.08</v>
      </c>
      <c r="I277" s="96">
        <f t="shared" si="22"/>
        <v>0</v>
      </c>
      <c r="J277" s="158"/>
      <c r="K277" s="177"/>
      <c r="L277" s="30"/>
    </row>
    <row r="278" spans="1:12" s="77" customFormat="1" ht="30" customHeight="1">
      <c r="A278" s="48">
        <v>6</v>
      </c>
      <c r="B278" s="213" t="s">
        <v>198</v>
      </c>
      <c r="C278" s="38" t="s">
        <v>95</v>
      </c>
      <c r="D278" s="38" t="s">
        <v>70</v>
      </c>
      <c r="E278" s="105">
        <v>70</v>
      </c>
      <c r="F278" s="96">
        <v>0</v>
      </c>
      <c r="G278" s="96">
        <f t="shared" si="21"/>
        <v>0</v>
      </c>
      <c r="H278" s="97">
        <v>0.23</v>
      </c>
      <c r="I278" s="165">
        <f t="shared" si="22"/>
        <v>0</v>
      </c>
      <c r="J278" s="255"/>
      <c r="K278" s="177"/>
      <c r="L278" s="30"/>
    </row>
    <row r="279" spans="1:12" s="77" customFormat="1" ht="50.25" customHeight="1">
      <c r="A279" s="59">
        <v>7</v>
      </c>
      <c r="B279" s="166" t="s">
        <v>188</v>
      </c>
      <c r="C279" s="25"/>
      <c r="D279" s="25" t="s">
        <v>86</v>
      </c>
      <c r="E279" s="75">
        <v>500</v>
      </c>
      <c r="F279" s="96">
        <v>0</v>
      </c>
      <c r="G279" s="24">
        <f t="shared" si="21"/>
        <v>0</v>
      </c>
      <c r="H279" s="167">
        <v>0.08</v>
      </c>
      <c r="I279" s="24">
        <f t="shared" si="22"/>
        <v>0</v>
      </c>
      <c r="J279" s="268"/>
      <c r="K279" s="188"/>
      <c r="L279" s="188"/>
    </row>
    <row r="280" spans="1:12" s="77" customFormat="1" ht="42" customHeight="1">
      <c r="A280" s="53">
        <v>8</v>
      </c>
      <c r="B280" s="166" t="s">
        <v>189</v>
      </c>
      <c r="C280" s="25"/>
      <c r="D280" s="25" t="s">
        <v>86</v>
      </c>
      <c r="E280" s="75">
        <v>5000</v>
      </c>
      <c r="F280" s="96">
        <v>0</v>
      </c>
      <c r="G280" s="24">
        <f t="shared" si="21"/>
        <v>0</v>
      </c>
      <c r="H280" s="167">
        <v>0.08</v>
      </c>
      <c r="I280" s="24">
        <f t="shared" si="22"/>
        <v>0</v>
      </c>
      <c r="J280" s="268"/>
      <c r="K280" s="188"/>
      <c r="L280" s="188"/>
    </row>
    <row r="281" spans="1:12" s="77" customFormat="1" ht="51.75" customHeight="1">
      <c r="A281" s="116">
        <v>9</v>
      </c>
      <c r="B281" s="194" t="s">
        <v>190</v>
      </c>
      <c r="C281" s="168"/>
      <c r="D281" s="168" t="s">
        <v>86</v>
      </c>
      <c r="E281" s="101">
        <v>500</v>
      </c>
      <c r="F281" s="96">
        <v>0</v>
      </c>
      <c r="G281" s="24">
        <f t="shared" si="21"/>
        <v>0</v>
      </c>
      <c r="H281" s="167">
        <v>0.08</v>
      </c>
      <c r="I281" s="24">
        <f t="shared" si="22"/>
        <v>0</v>
      </c>
      <c r="J281" s="268"/>
      <c r="K281" s="188"/>
      <c r="L281" s="188"/>
    </row>
    <row r="282" spans="1:12" s="77" customFormat="1" ht="20.25" customHeight="1">
      <c r="A282" s="284" t="s">
        <v>77</v>
      </c>
      <c r="B282" s="285"/>
      <c r="C282" s="285"/>
      <c r="D282" s="285"/>
      <c r="E282" s="285"/>
      <c r="F282" s="286"/>
      <c r="G282" s="145">
        <f>SUM(G272:G281)</f>
        <v>0</v>
      </c>
      <c r="H282" s="146" t="s">
        <v>78</v>
      </c>
      <c r="I282" s="147">
        <f>SUM(I272:I281)</f>
        <v>0</v>
      </c>
      <c r="J282" s="262"/>
      <c r="K282" s="206"/>
      <c r="L282" s="206"/>
    </row>
    <row r="283" spans="1:12" s="77" customFormat="1" ht="15" customHeight="1">
      <c r="A283" s="140"/>
      <c r="B283" s="214"/>
      <c r="C283" s="76"/>
      <c r="D283" s="214"/>
      <c r="E283" s="269"/>
      <c r="F283" s="261"/>
      <c r="G283" s="93"/>
      <c r="H283" s="93"/>
      <c r="I283" s="93"/>
      <c r="J283" s="33"/>
      <c r="K283" s="206"/>
      <c r="L283" s="206"/>
    </row>
    <row r="284" spans="1:12" s="77" customFormat="1" ht="18.75" customHeight="1">
      <c r="A284" s="338" t="s">
        <v>305</v>
      </c>
      <c r="B284" s="339"/>
      <c r="C284" s="339"/>
      <c r="D284" s="339"/>
      <c r="E284" s="339"/>
      <c r="F284" s="339"/>
      <c r="G284" s="339"/>
      <c r="H284" s="339"/>
      <c r="I284" s="339"/>
      <c r="J284" s="339"/>
      <c r="K284" s="339"/>
      <c r="L284" s="340"/>
    </row>
    <row r="285" spans="1:12" s="93" customFormat="1" ht="45">
      <c r="A285" s="108" t="s">
        <v>44</v>
      </c>
      <c r="B285" s="108" t="s">
        <v>45</v>
      </c>
      <c r="C285" s="108" t="s">
        <v>46</v>
      </c>
      <c r="D285" s="108" t="s">
        <v>47</v>
      </c>
      <c r="E285" s="88" t="s">
        <v>48</v>
      </c>
      <c r="F285" s="109" t="s">
        <v>80</v>
      </c>
      <c r="G285" s="121" t="s">
        <v>18</v>
      </c>
      <c r="H285" s="108" t="s">
        <v>50</v>
      </c>
      <c r="I285" s="121" t="s">
        <v>22</v>
      </c>
      <c r="J285" s="118" t="s">
        <v>51</v>
      </c>
      <c r="K285" s="91" t="s">
        <v>52</v>
      </c>
      <c r="L285" s="92" t="s">
        <v>53</v>
      </c>
    </row>
    <row r="286" spans="1:12" s="77" customFormat="1" ht="34.5" customHeight="1">
      <c r="A286" s="55">
        <v>1</v>
      </c>
      <c r="B286" s="212" t="s">
        <v>184</v>
      </c>
      <c r="C286" s="25"/>
      <c r="D286" s="94" t="s">
        <v>144</v>
      </c>
      <c r="E286" s="75">
        <v>1500</v>
      </c>
      <c r="F286" s="96">
        <v>0</v>
      </c>
      <c r="G286" s="96">
        <f>E286*F286</f>
        <v>0</v>
      </c>
      <c r="H286" s="97">
        <v>0.08</v>
      </c>
      <c r="I286" s="96">
        <f>G286*1.08</f>
        <v>0</v>
      </c>
      <c r="J286" s="243"/>
      <c r="K286" s="188"/>
      <c r="L286" s="188"/>
    </row>
    <row r="287" spans="1:12" s="77" customFormat="1" ht="49.5" customHeight="1">
      <c r="A287" s="55">
        <v>2</v>
      </c>
      <c r="B287" s="212" t="s">
        <v>315</v>
      </c>
      <c r="C287" s="25"/>
      <c r="D287" s="94" t="s">
        <v>144</v>
      </c>
      <c r="E287" s="75">
        <v>5000</v>
      </c>
      <c r="F287" s="96">
        <v>0</v>
      </c>
      <c r="G287" s="96">
        <f>E287*F287</f>
        <v>0</v>
      </c>
      <c r="H287" s="97">
        <v>0.08</v>
      </c>
      <c r="I287" s="96">
        <f>G287*1.08</f>
        <v>0</v>
      </c>
      <c r="J287" s="243"/>
      <c r="K287" s="188"/>
      <c r="L287" s="188"/>
    </row>
    <row r="288" spans="1:12" s="80" customFormat="1" ht="38.25" customHeight="1">
      <c r="A288" s="53">
        <v>3</v>
      </c>
      <c r="B288" s="199" t="s">
        <v>185</v>
      </c>
      <c r="C288" s="59"/>
      <c r="D288" s="59" t="s">
        <v>86</v>
      </c>
      <c r="E288" s="59">
        <v>3000</v>
      </c>
      <c r="F288" s="96">
        <v>0</v>
      </c>
      <c r="G288" s="58">
        <f>E288*F288</f>
        <v>0</v>
      </c>
      <c r="H288" s="98">
        <v>0.08</v>
      </c>
      <c r="I288" s="58">
        <f>G288*1.08</f>
        <v>0</v>
      </c>
      <c r="J288" s="115"/>
      <c r="K288" s="114"/>
      <c r="L288" s="114"/>
    </row>
    <row r="289" spans="1:12" s="80" customFormat="1" ht="40.5" customHeight="1">
      <c r="A289" s="116">
        <v>4</v>
      </c>
      <c r="B289" s="208" t="s">
        <v>186</v>
      </c>
      <c r="C289" s="100" t="s">
        <v>187</v>
      </c>
      <c r="D289" s="100" t="s">
        <v>86</v>
      </c>
      <c r="E289" s="100">
        <v>400</v>
      </c>
      <c r="F289" s="96">
        <v>0</v>
      </c>
      <c r="G289" s="102">
        <f>E289*F289</f>
        <v>0</v>
      </c>
      <c r="H289" s="103">
        <v>0.08</v>
      </c>
      <c r="I289" s="102">
        <f>G289*1.08</f>
        <v>0</v>
      </c>
      <c r="J289" s="115"/>
      <c r="K289" s="114"/>
      <c r="L289" s="114"/>
    </row>
    <row r="290" spans="1:12" s="77" customFormat="1" ht="20.25" customHeight="1">
      <c r="A290" s="284" t="s">
        <v>77</v>
      </c>
      <c r="B290" s="285"/>
      <c r="C290" s="285"/>
      <c r="D290" s="285"/>
      <c r="E290" s="285"/>
      <c r="F290" s="294"/>
      <c r="G290" s="169">
        <f>SUM(G286:G289)</f>
        <v>0</v>
      </c>
      <c r="H290" s="170" t="s">
        <v>78</v>
      </c>
      <c r="I290" s="171">
        <f>SUM(I286:I289)</f>
        <v>0</v>
      </c>
      <c r="J290" s="228"/>
      <c r="K290" s="206"/>
      <c r="L290" s="206"/>
    </row>
    <row r="291" spans="1:12" s="17" customFormat="1" ht="12.75">
      <c r="A291" s="14"/>
      <c r="B291" s="215"/>
      <c r="C291" s="19"/>
      <c r="D291" s="215"/>
      <c r="E291" s="270"/>
      <c r="F291" s="271"/>
      <c r="G291" s="18"/>
      <c r="H291" s="18"/>
      <c r="I291" s="18"/>
      <c r="J291" s="217"/>
      <c r="K291" s="272"/>
      <c r="L291" s="272"/>
    </row>
    <row r="292" spans="1:9" ht="12" customHeight="1">
      <c r="A292" s="1"/>
      <c r="B292" s="216"/>
      <c r="C292" s="1"/>
      <c r="D292" s="216"/>
      <c r="E292" s="216"/>
      <c r="F292" s="216"/>
      <c r="G292" s="216"/>
      <c r="H292" s="216"/>
      <c r="I292" s="216"/>
    </row>
  </sheetData>
  <sheetProtection selectLockedCells="1" selectUnlockedCells="1"/>
  <mergeCells count="134">
    <mergeCell ref="G1:I1"/>
    <mergeCell ref="I112:J112"/>
    <mergeCell ref="I113:J113"/>
    <mergeCell ref="G2:I2"/>
    <mergeCell ref="I90:J90"/>
    <mergeCell ref="I88:J88"/>
    <mergeCell ref="I98:J98"/>
    <mergeCell ref="I100:J100"/>
    <mergeCell ref="I94:J94"/>
    <mergeCell ref="I93:J93"/>
    <mergeCell ref="I92:J92"/>
    <mergeCell ref="I91:J91"/>
    <mergeCell ref="A87:J87"/>
    <mergeCell ref="I89:J89"/>
    <mergeCell ref="I81:J81"/>
    <mergeCell ref="I79:J79"/>
    <mergeCell ref="I82:J82"/>
    <mergeCell ref="I83:J83"/>
    <mergeCell ref="I84:J84"/>
    <mergeCell ref="I85:J85"/>
    <mergeCell ref="I49:J49"/>
    <mergeCell ref="I73:J73"/>
    <mergeCell ref="I74:J74"/>
    <mergeCell ref="I75:J75"/>
    <mergeCell ref="I76:J76"/>
    <mergeCell ref="I80:J80"/>
    <mergeCell ref="I59:J59"/>
    <mergeCell ref="I50:J50"/>
    <mergeCell ref="I51:J51"/>
    <mergeCell ref="I54:J54"/>
    <mergeCell ref="I33:J33"/>
    <mergeCell ref="I70:J70"/>
    <mergeCell ref="I71:J71"/>
    <mergeCell ref="I72:J72"/>
    <mergeCell ref="I60:J60"/>
    <mergeCell ref="I61:J61"/>
    <mergeCell ref="I62:J62"/>
    <mergeCell ref="I63:J63"/>
    <mergeCell ref="I48:J48"/>
    <mergeCell ref="A53:J53"/>
    <mergeCell ref="I66:J66"/>
    <mergeCell ref="I67:J67"/>
    <mergeCell ref="I55:J55"/>
    <mergeCell ref="I56:J56"/>
    <mergeCell ref="I57:J57"/>
    <mergeCell ref="I58:J58"/>
    <mergeCell ref="I39:J39"/>
    <mergeCell ref="I40:J40"/>
    <mergeCell ref="I41:J41"/>
    <mergeCell ref="I42:J42"/>
    <mergeCell ref="I43:J43"/>
    <mergeCell ref="I44:J44"/>
    <mergeCell ref="A7:I7"/>
    <mergeCell ref="A21:I21"/>
    <mergeCell ref="I29:J29"/>
    <mergeCell ref="I30:J30"/>
    <mergeCell ref="I31:J31"/>
    <mergeCell ref="I32:J32"/>
    <mergeCell ref="I38:J38"/>
    <mergeCell ref="I104:J104"/>
    <mergeCell ref="A284:L284"/>
    <mergeCell ref="B265:C265"/>
    <mergeCell ref="B266:C266"/>
    <mergeCell ref="B267:C267"/>
    <mergeCell ref="A270:L270"/>
    <mergeCell ref="A256:L256"/>
    <mergeCell ref="I64:J64"/>
    <mergeCell ref="I65:J65"/>
    <mergeCell ref="B258:C258"/>
    <mergeCell ref="A161:L161"/>
    <mergeCell ref="A102:J102"/>
    <mergeCell ref="B257:C257"/>
    <mergeCell ref="A222:L222"/>
    <mergeCell ref="A230:L230"/>
    <mergeCell ref="A237:L237"/>
    <mergeCell ref="A250:L250"/>
    <mergeCell ref="I110:J110"/>
    <mergeCell ref="I111:J111"/>
    <mergeCell ref="B264:C264"/>
    <mergeCell ref="A243:L243"/>
    <mergeCell ref="B260:C260"/>
    <mergeCell ref="B261:C261"/>
    <mergeCell ref="A121:L121"/>
    <mergeCell ref="B259:C259"/>
    <mergeCell ref="A220:F220"/>
    <mergeCell ref="A228:F228"/>
    <mergeCell ref="A235:F235"/>
    <mergeCell ref="A241:F241"/>
    <mergeCell ref="A97:J97"/>
    <mergeCell ref="G3:I3"/>
    <mergeCell ref="A4:I4"/>
    <mergeCell ref="A6:I6"/>
    <mergeCell ref="A19:D19"/>
    <mergeCell ref="B26:D26"/>
    <mergeCell ref="A51:D51"/>
    <mergeCell ref="A67:D67"/>
    <mergeCell ref="I36:J36"/>
    <mergeCell ref="I37:J37"/>
    <mergeCell ref="A208:L208"/>
    <mergeCell ref="A142:L142"/>
    <mergeCell ref="A140:F140"/>
    <mergeCell ref="A159:F159"/>
    <mergeCell ref="A172:F172"/>
    <mergeCell ref="A206:F206"/>
    <mergeCell ref="I107:J107"/>
    <mergeCell ref="I45:J45"/>
    <mergeCell ref="A85:D85"/>
    <mergeCell ref="I106:J106"/>
    <mergeCell ref="C151:C152"/>
    <mergeCell ref="A174:L174"/>
    <mergeCell ref="I99:J99"/>
    <mergeCell ref="I103:J103"/>
    <mergeCell ref="A78:J78"/>
    <mergeCell ref="A100:D100"/>
    <mergeCell ref="A290:F290"/>
    <mergeCell ref="A45:D45"/>
    <mergeCell ref="A115:I115"/>
    <mergeCell ref="A35:J35"/>
    <mergeCell ref="A28:J28"/>
    <mergeCell ref="A119:D119"/>
    <mergeCell ref="A107:D107"/>
    <mergeCell ref="A113:D113"/>
    <mergeCell ref="A109:J109"/>
    <mergeCell ref="I105:J105"/>
    <mergeCell ref="A5:I5"/>
    <mergeCell ref="A33:D33"/>
    <mergeCell ref="A248:F248"/>
    <mergeCell ref="A254:F254"/>
    <mergeCell ref="A268:F268"/>
    <mergeCell ref="A282:F282"/>
    <mergeCell ref="A76:D76"/>
    <mergeCell ref="A95:D95"/>
    <mergeCell ref="A69:J69"/>
    <mergeCell ref="A47:J4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52" r:id="rId1"/>
  <rowBreaks count="14" manualBreakCount="14">
    <brk id="20" max="11" man="1"/>
    <brk id="24" max="11" man="1"/>
    <brk id="31" max="11" man="1"/>
    <brk id="46" max="11" man="1"/>
    <brk id="52" max="11" man="1"/>
    <brk id="68" max="11" man="1"/>
    <brk id="81" max="11" man="1"/>
    <brk id="101" max="11" man="1"/>
    <brk id="113" max="11" man="1"/>
    <brk id="141" max="11" man="1"/>
    <brk id="211" max="11" man="1"/>
    <brk id="228" max="11" man="1"/>
    <brk id="248" max="11" man="1"/>
    <brk id="2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I26"/>
  <sheetViews>
    <sheetView zoomScale="150" zoomScaleNormal="150" zoomScaleSheetLayoutView="100" zoomScalePageLayoutView="0" workbookViewId="0" topLeftCell="A12">
      <selection activeCell="H55" sqref="H55"/>
    </sheetView>
  </sheetViews>
  <sheetFormatPr defaultColWidth="9.140625" defaultRowHeight="12.75"/>
  <cols>
    <col min="3" max="3" width="20.00390625" style="0" customWidth="1"/>
    <col min="4" max="4" width="19.421875" style="0" customWidth="1"/>
    <col min="6" max="6" width="14.28125" style="0" customWidth="1"/>
    <col min="7" max="7" width="15.28125" style="0" customWidth="1"/>
    <col min="8" max="8" width="22.28125" style="0" customWidth="1"/>
    <col min="9" max="9" width="11.28125" style="0" customWidth="1"/>
  </cols>
  <sheetData>
    <row r="3" spans="2:8" ht="12.75" customHeight="1">
      <c r="B3" s="368" t="s">
        <v>16</v>
      </c>
      <c r="C3" s="368"/>
      <c r="D3" s="368"/>
      <c r="E3" s="368"/>
      <c r="F3" s="368"/>
      <c r="G3" s="368"/>
      <c r="H3" s="368"/>
    </row>
    <row r="4" spans="2:9" ht="24">
      <c r="B4" s="2" t="s">
        <v>17</v>
      </c>
      <c r="C4" s="2" t="s">
        <v>18</v>
      </c>
      <c r="D4" s="3" t="s">
        <v>19</v>
      </c>
      <c r="E4" s="2" t="s">
        <v>20</v>
      </c>
      <c r="F4" s="2" t="s">
        <v>21</v>
      </c>
      <c r="G4" s="2" t="s">
        <v>22</v>
      </c>
      <c r="H4" s="3" t="s">
        <v>23</v>
      </c>
      <c r="I4" s="4" t="s">
        <v>24</v>
      </c>
    </row>
    <row r="5" spans="2:9" ht="12.75">
      <c r="B5" s="5">
        <v>1</v>
      </c>
      <c r="C5" s="6">
        <f>oszacowanie!E19</f>
        <v>0</v>
      </c>
      <c r="D5" s="6">
        <f aca="true" t="shared" si="0" ref="D5:D20">C5/4.1749</f>
        <v>0</v>
      </c>
      <c r="E5" s="7">
        <v>8</v>
      </c>
      <c r="F5" s="6">
        <f aca="true" t="shared" si="1" ref="F5:F20">G5-C5</f>
        <v>0</v>
      </c>
      <c r="G5" s="6">
        <f aca="true" t="shared" si="2" ref="G5:G20">C5*1.08</f>
        <v>0</v>
      </c>
      <c r="H5" s="8">
        <f aca="true" t="shared" si="3" ref="H5:H20">G5</f>
        <v>0</v>
      </c>
      <c r="I5" s="9">
        <v>30000</v>
      </c>
    </row>
    <row r="6" spans="2:9" ht="12.75">
      <c r="B6" s="5">
        <v>2</v>
      </c>
      <c r="C6" s="6">
        <f>oszacowanie!E26</f>
        <v>0</v>
      </c>
      <c r="D6" s="6">
        <f t="shared" si="0"/>
        <v>0</v>
      </c>
      <c r="E6" s="7">
        <v>8</v>
      </c>
      <c r="F6" s="6">
        <f t="shared" si="1"/>
        <v>0</v>
      </c>
      <c r="G6" s="6">
        <f t="shared" si="2"/>
        <v>0</v>
      </c>
      <c r="H6" s="8">
        <f t="shared" si="3"/>
        <v>0</v>
      </c>
      <c r="I6" s="9">
        <v>130000</v>
      </c>
    </row>
    <row r="7" spans="2:9" ht="12.75">
      <c r="B7" s="5">
        <v>3</v>
      </c>
      <c r="C7" s="6">
        <f>oszacowanie!E45</f>
        <v>0</v>
      </c>
      <c r="D7" s="6">
        <f t="shared" si="0"/>
        <v>0</v>
      </c>
      <c r="E7" s="7">
        <v>8</v>
      </c>
      <c r="F7" s="6">
        <f t="shared" si="1"/>
        <v>0</v>
      </c>
      <c r="G7" s="6">
        <f t="shared" si="2"/>
        <v>0</v>
      </c>
      <c r="H7" s="8">
        <f t="shared" si="3"/>
        <v>0</v>
      </c>
      <c r="I7" s="9">
        <v>30000</v>
      </c>
    </row>
    <row r="8" spans="2:9" ht="12.75">
      <c r="B8" s="5">
        <v>4</v>
      </c>
      <c r="C8" s="10" t="e">
        <f>oszacowanie!#REF!</f>
        <v>#REF!</v>
      </c>
      <c r="D8" s="6" t="e">
        <f t="shared" si="0"/>
        <v>#REF!</v>
      </c>
      <c r="E8" s="7">
        <v>8</v>
      </c>
      <c r="F8" s="6" t="e">
        <f t="shared" si="1"/>
        <v>#REF!</v>
      </c>
      <c r="G8" s="6" t="e">
        <f t="shared" si="2"/>
        <v>#REF!</v>
      </c>
      <c r="H8" s="8" t="e">
        <f t="shared" si="3"/>
        <v>#REF!</v>
      </c>
      <c r="I8" s="9">
        <v>5000</v>
      </c>
    </row>
    <row r="9" spans="2:9" ht="12.75">
      <c r="B9" s="5">
        <v>5</v>
      </c>
      <c r="C9" s="6">
        <f>oszacowanie!E51</f>
        <v>0</v>
      </c>
      <c r="D9" s="6">
        <f t="shared" si="0"/>
        <v>0</v>
      </c>
      <c r="E9" s="7">
        <v>8</v>
      </c>
      <c r="F9" s="6">
        <f t="shared" si="1"/>
        <v>0</v>
      </c>
      <c r="G9" s="6">
        <f t="shared" si="2"/>
        <v>0</v>
      </c>
      <c r="H9" s="8">
        <f t="shared" si="3"/>
        <v>0</v>
      </c>
      <c r="I9" s="9">
        <v>60000</v>
      </c>
    </row>
    <row r="10" spans="2:9" ht="12.75">
      <c r="B10" s="5">
        <v>6</v>
      </c>
      <c r="C10" s="6">
        <f>oszacowanie!E67</f>
        <v>0</v>
      </c>
      <c r="D10" s="6">
        <f t="shared" si="0"/>
        <v>0</v>
      </c>
      <c r="E10" s="7">
        <v>8</v>
      </c>
      <c r="F10" s="6">
        <f t="shared" si="1"/>
        <v>0</v>
      </c>
      <c r="G10" s="6">
        <f t="shared" si="2"/>
        <v>0</v>
      </c>
      <c r="H10" s="8">
        <f t="shared" si="3"/>
        <v>0</v>
      </c>
      <c r="I10" s="9">
        <v>20000</v>
      </c>
    </row>
    <row r="11" spans="2:9" ht="12.75">
      <c r="B11" s="5">
        <v>7</v>
      </c>
      <c r="C11" s="6">
        <f>oszacowanie!E76</f>
        <v>0</v>
      </c>
      <c r="D11" s="6">
        <f t="shared" si="0"/>
        <v>0</v>
      </c>
      <c r="E11" s="7">
        <v>8</v>
      </c>
      <c r="F11" s="6">
        <f t="shared" si="1"/>
        <v>0</v>
      </c>
      <c r="G11" s="6">
        <f t="shared" si="2"/>
        <v>0</v>
      </c>
      <c r="H11" s="8">
        <f t="shared" si="3"/>
        <v>0</v>
      </c>
      <c r="I11" s="9">
        <v>30000</v>
      </c>
    </row>
    <row r="12" spans="2:9" ht="12.75">
      <c r="B12" s="5">
        <v>8</v>
      </c>
      <c r="C12" s="6" t="e">
        <f>oszacowanie!#REF!</f>
        <v>#REF!</v>
      </c>
      <c r="D12" s="6" t="e">
        <f t="shared" si="0"/>
        <v>#REF!</v>
      </c>
      <c r="E12" s="7">
        <v>8</v>
      </c>
      <c r="F12" s="6" t="e">
        <f t="shared" si="1"/>
        <v>#REF!</v>
      </c>
      <c r="G12" s="6" t="e">
        <f t="shared" si="2"/>
        <v>#REF!</v>
      </c>
      <c r="H12" s="8" t="e">
        <f t="shared" si="3"/>
        <v>#REF!</v>
      </c>
      <c r="I12" s="9">
        <v>10000</v>
      </c>
    </row>
    <row r="13" spans="2:9" ht="12.75">
      <c r="B13" s="5">
        <v>9</v>
      </c>
      <c r="C13" s="6">
        <f>oszacowanie!E85</f>
        <v>0</v>
      </c>
      <c r="D13" s="6">
        <f t="shared" si="0"/>
        <v>0</v>
      </c>
      <c r="E13" s="7">
        <v>8</v>
      </c>
      <c r="F13" s="6">
        <f t="shared" si="1"/>
        <v>0</v>
      </c>
      <c r="G13" s="6">
        <f t="shared" si="2"/>
        <v>0</v>
      </c>
      <c r="H13" s="8">
        <f t="shared" si="3"/>
        <v>0</v>
      </c>
      <c r="I13" s="9">
        <v>5000</v>
      </c>
    </row>
    <row r="14" spans="2:9" ht="12.75">
      <c r="B14" s="5">
        <v>10</v>
      </c>
      <c r="C14" s="6">
        <f>oszacowanie!E95</f>
        <v>0</v>
      </c>
      <c r="D14" s="6">
        <f t="shared" si="0"/>
        <v>0</v>
      </c>
      <c r="E14" s="7">
        <v>8</v>
      </c>
      <c r="F14" s="6">
        <f t="shared" si="1"/>
        <v>0</v>
      </c>
      <c r="G14" s="6">
        <f t="shared" si="2"/>
        <v>0</v>
      </c>
      <c r="H14" s="8">
        <f t="shared" si="3"/>
        <v>0</v>
      </c>
      <c r="I14" s="9">
        <v>60000</v>
      </c>
    </row>
    <row r="15" spans="2:9" ht="12.75">
      <c r="B15" s="5">
        <v>11</v>
      </c>
      <c r="C15" s="6" t="e">
        <f>oszacowanie!#REF!</f>
        <v>#REF!</v>
      </c>
      <c r="D15" s="6" t="e">
        <f t="shared" si="0"/>
        <v>#REF!</v>
      </c>
      <c r="E15" s="7">
        <v>8</v>
      </c>
      <c r="F15" s="6" t="e">
        <f t="shared" si="1"/>
        <v>#REF!</v>
      </c>
      <c r="G15" s="6" t="e">
        <f t="shared" si="2"/>
        <v>#REF!</v>
      </c>
      <c r="H15" s="8" t="e">
        <f t="shared" si="3"/>
        <v>#REF!</v>
      </c>
      <c r="I15" s="9">
        <v>10000</v>
      </c>
    </row>
    <row r="16" spans="2:9" ht="12.75">
      <c r="B16" s="5">
        <v>12</v>
      </c>
      <c r="C16" s="6" t="e">
        <f>oszacowanie!#REF!</f>
        <v>#REF!</v>
      </c>
      <c r="D16" s="6" t="e">
        <f t="shared" si="0"/>
        <v>#REF!</v>
      </c>
      <c r="E16" s="7">
        <v>8</v>
      </c>
      <c r="F16" s="6" t="e">
        <f t="shared" si="1"/>
        <v>#REF!</v>
      </c>
      <c r="G16" s="6" t="e">
        <f t="shared" si="2"/>
        <v>#REF!</v>
      </c>
      <c r="H16" s="8" t="e">
        <f t="shared" si="3"/>
        <v>#REF!</v>
      </c>
      <c r="I16" s="9">
        <v>20000</v>
      </c>
    </row>
    <row r="17" spans="2:9" ht="12.75">
      <c r="B17" s="5">
        <v>13</v>
      </c>
      <c r="C17" s="6">
        <f>oszacowanie!E107</f>
        <v>0</v>
      </c>
      <c r="D17" s="6">
        <f t="shared" si="0"/>
        <v>0</v>
      </c>
      <c r="E17" s="7">
        <v>8</v>
      </c>
      <c r="F17" s="6">
        <f t="shared" si="1"/>
        <v>0</v>
      </c>
      <c r="G17" s="6">
        <f t="shared" si="2"/>
        <v>0</v>
      </c>
      <c r="H17" s="8">
        <f t="shared" si="3"/>
        <v>0</v>
      </c>
      <c r="I17" s="9">
        <v>40000</v>
      </c>
    </row>
    <row r="18" spans="2:9" ht="12.75">
      <c r="B18" s="5">
        <v>14</v>
      </c>
      <c r="C18" s="6">
        <f>oszacowanie!E113</f>
        <v>0</v>
      </c>
      <c r="D18" s="6">
        <f t="shared" si="0"/>
        <v>0</v>
      </c>
      <c r="E18" s="7">
        <v>8</v>
      </c>
      <c r="F18" s="6">
        <f t="shared" si="1"/>
        <v>0</v>
      </c>
      <c r="G18" s="6">
        <f t="shared" si="2"/>
        <v>0</v>
      </c>
      <c r="H18" s="8">
        <f t="shared" si="3"/>
        <v>0</v>
      </c>
      <c r="I18" s="9">
        <v>130000</v>
      </c>
    </row>
    <row r="19" spans="2:9" ht="12.75">
      <c r="B19" s="5">
        <v>15</v>
      </c>
      <c r="C19" s="6">
        <f>oszacowanie!E119</f>
        <v>0</v>
      </c>
      <c r="D19" s="6">
        <f t="shared" si="0"/>
        <v>0</v>
      </c>
      <c r="E19" s="7">
        <v>8</v>
      </c>
      <c r="F19" s="6">
        <f t="shared" si="1"/>
        <v>0</v>
      </c>
      <c r="G19" s="6">
        <f t="shared" si="2"/>
        <v>0</v>
      </c>
      <c r="H19" s="8">
        <f t="shared" si="3"/>
        <v>0</v>
      </c>
      <c r="I19" s="9">
        <v>5000</v>
      </c>
    </row>
    <row r="20" spans="2:9" ht="12.75">
      <c r="B20" s="5">
        <v>16</v>
      </c>
      <c r="C20" s="6" t="e">
        <f>oszacowanie!#REF!</f>
        <v>#REF!</v>
      </c>
      <c r="D20" s="6" t="e">
        <f t="shared" si="0"/>
        <v>#REF!</v>
      </c>
      <c r="E20" s="7">
        <v>8</v>
      </c>
      <c r="F20" s="6" t="e">
        <f t="shared" si="1"/>
        <v>#REF!</v>
      </c>
      <c r="G20" s="6" t="e">
        <f t="shared" si="2"/>
        <v>#REF!</v>
      </c>
      <c r="H20" s="8" t="e">
        <f t="shared" si="3"/>
        <v>#REF!</v>
      </c>
      <c r="I20" s="9">
        <v>1000</v>
      </c>
    </row>
    <row r="21" spans="2:9" ht="12.75">
      <c r="B21" s="2" t="s">
        <v>2</v>
      </c>
      <c r="C21" s="11" t="e">
        <f>SUM(C5:C20)</f>
        <v>#REF!</v>
      </c>
      <c r="D21" s="11" t="e">
        <f>SUM(D5:D20)</f>
        <v>#REF!</v>
      </c>
      <c r="E21" s="2" t="s">
        <v>261</v>
      </c>
      <c r="F21" s="11" t="e">
        <f>SUM(F5:F20)</f>
        <v>#REF!</v>
      </c>
      <c r="G21" s="11" t="e">
        <f>SUM(G5:G20)</f>
        <v>#REF!</v>
      </c>
      <c r="H21" s="12" t="e">
        <f>SUM(H5:H20)</f>
        <v>#REF!</v>
      </c>
      <c r="I21" s="13">
        <f>SUM(I5:I20)</f>
        <v>586000</v>
      </c>
    </row>
    <row r="22" spans="2:8" ht="12.75">
      <c r="B22" s="14"/>
      <c r="C22" s="14"/>
      <c r="D22" s="15"/>
      <c r="E22" s="14"/>
      <c r="F22" s="14"/>
      <c r="G22" s="15"/>
      <c r="H22" s="16"/>
    </row>
    <row r="23" spans="2:8" ht="12.75" customHeight="1">
      <c r="B23" s="369" t="s">
        <v>25</v>
      </c>
      <c r="C23" s="369"/>
      <c r="D23" s="369"/>
      <c r="E23" s="369"/>
      <c r="F23" s="369"/>
      <c r="G23" s="369"/>
      <c r="H23" s="369"/>
    </row>
    <row r="24" spans="2:8" ht="12.75">
      <c r="B24" s="14"/>
      <c r="C24" s="14"/>
      <c r="D24" s="15"/>
      <c r="E24" s="14"/>
      <c r="F24" s="14"/>
      <c r="G24" s="14"/>
      <c r="H24" s="16"/>
    </row>
    <row r="25" spans="2:8" ht="12.75">
      <c r="B25" s="14"/>
      <c r="C25" s="14"/>
      <c r="D25" s="15"/>
      <c r="E25" s="14"/>
      <c r="F25" s="14"/>
      <c r="G25" s="14"/>
      <c r="H25" s="16"/>
    </row>
    <row r="26" spans="2:8" ht="12.75" customHeight="1">
      <c r="B26" s="14"/>
      <c r="C26" s="14"/>
      <c r="D26" s="15"/>
      <c r="E26" s="369" t="s">
        <v>26</v>
      </c>
      <c r="F26" s="369"/>
      <c r="G26" s="369"/>
      <c r="H26" s="369"/>
    </row>
  </sheetData>
  <sheetProtection selectLockedCells="1" selectUnlockedCells="1"/>
  <mergeCells count="3">
    <mergeCell ref="B3:H3"/>
    <mergeCell ref="B23:H23"/>
    <mergeCell ref="E26:H26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adebicki</dc:creator>
  <cp:keywords/>
  <dc:description/>
  <cp:lastModifiedBy>7SZMW</cp:lastModifiedBy>
  <cp:lastPrinted>2023-02-28T13:36:06Z</cp:lastPrinted>
  <dcterms:created xsi:type="dcterms:W3CDTF">2020-01-21T13:09:45Z</dcterms:created>
  <dcterms:modified xsi:type="dcterms:W3CDTF">2023-03-01T12:22:52Z</dcterms:modified>
  <cp:category/>
  <cp:version/>
  <cp:contentType/>
  <cp:contentStatus/>
</cp:coreProperties>
</file>